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волока" sheetId="1" r:id="rId1"/>
    <sheet name="Электроды" sheetId="2" r:id="rId2"/>
    <sheet name="Порошковая проволока" sheetId="3" r:id="rId3"/>
  </sheets>
  <definedNames>
    <definedName name="_xlnm.Print_Area" localSheetId="2">'Порошковая проволока'!$A$1:$E$47</definedName>
    <definedName name="_xlnm.Print_Area" localSheetId="0">'Проволока'!$A$1:$I$95</definedName>
    <definedName name="_xlnm.Print_Area" localSheetId="1">'Электроды'!$A$1:$H$62</definedName>
    <definedName name="Excel_BuiltIn_Print_Area_4">#REF!</definedName>
    <definedName name="Excel_BuiltIn_Print_Area_5">#REF!</definedName>
    <definedName name="Excel_BuiltIn_Print_Area_1_1">'Проволока'!$A$1:$I$81</definedName>
  </definedNames>
  <calcPr fullCalcOnLoad="1"/>
</workbook>
</file>

<file path=xl/sharedStrings.xml><?xml version="1.0" encoding="utf-8"?>
<sst xmlns="http://schemas.openxmlformats.org/spreadsheetml/2006/main" count="258" uniqueCount="172">
  <si>
    <t xml:space="preserve"> </t>
  </si>
  <si>
    <t>ОБЩЕСТВО   С  ОГРАНИЧЕННОЙ   ОТВЕТСТВЕННОСТЬЮ</t>
  </si>
  <si>
    <t>«СПЕЦСЕРВИС-ПРОМ»</t>
  </si>
  <si>
    <t xml:space="preserve">официальный представитель </t>
  </si>
  <si>
    <t xml:space="preserve">ОАО «Северсталь-Метиз»  </t>
  </si>
  <si>
    <t>www.specservis.ru</t>
  </si>
  <si>
    <t>Вводятся с 01 января 2011 г.</t>
  </si>
  <si>
    <t xml:space="preserve">                 </t>
  </si>
  <si>
    <t xml:space="preserve">Цены указаны руб/тн без НДС (EXW г.Волгоград)   </t>
  </si>
  <si>
    <t>Продукт</t>
  </si>
  <si>
    <t>ТУ, ГОСТ, сертификаты</t>
  </si>
  <si>
    <t>Ø, мм</t>
  </si>
  <si>
    <t>Мотки / розетты</t>
  </si>
  <si>
    <t>К300/15-18 кг
рядная намотка</t>
  </si>
  <si>
    <t>К415/20-25 кг
рядная намотка</t>
  </si>
  <si>
    <t>D200/5 кг
рядная намотка 
Ø0,8; Ø1,2</t>
  </si>
  <si>
    <t>D300/15 кг
рядная намотка</t>
  </si>
  <si>
    <r>
      <t xml:space="preserve">Св-08Г2С
без покрытия
(остаточная смазка ≤ 0,05%)
Св-08Г2С-П
полированная 
(остаточная смазка 
</t>
    </r>
    <r>
      <rPr>
        <b/>
        <sz val="24"/>
        <rFont val="Arial"/>
        <family val="2"/>
      </rPr>
      <t>≤</t>
    </r>
    <r>
      <rPr>
        <b/>
        <i/>
        <sz val="24"/>
        <rFont val="Arial"/>
        <family val="2"/>
      </rPr>
      <t xml:space="preserve"> 0,005%)</t>
    </r>
  </si>
  <si>
    <r>
      <t xml:space="preserve">ГОСТ 2246-70 
ТУ 1227-007- 71915393-2004
СТО 71915393-ТУ 070-2008    
</t>
    </r>
    <r>
      <rPr>
        <b/>
        <i/>
        <sz val="24"/>
        <rFont val="Arial"/>
        <family val="2"/>
      </rPr>
      <t>НАКС, КСМ
БелСТ
РМРС
ГОСТ Р</t>
    </r>
  </si>
  <si>
    <t>Св-08Г2С-О
 - омедненная
Св-08Г2С ХП
 - химически полированная</t>
  </si>
  <si>
    <r>
      <t xml:space="preserve">ГОСТ 2246-70 
ТУ-14-178-220-99
СТО 71915393-ТУ 070-2008         
</t>
    </r>
    <r>
      <rPr>
        <b/>
        <i/>
        <sz val="24"/>
        <rFont val="Arial"/>
        <family val="2"/>
      </rPr>
      <t>НАКС, КСМ
БелСТ
РМРС
ГОСТ Р</t>
    </r>
  </si>
  <si>
    <r>
      <t xml:space="preserve">Св-08ГА без покрытия (ост.смазка ≤ 0,05%
Св-08ГА-П* полированная (ост. смазка </t>
    </r>
    <r>
      <rPr>
        <b/>
        <sz val="24"/>
        <rFont val="Arial"/>
        <family val="2"/>
      </rPr>
      <t>≤</t>
    </r>
    <r>
      <rPr>
        <b/>
        <i/>
        <sz val="24"/>
        <rFont val="Arial"/>
        <family val="2"/>
      </rPr>
      <t xml:space="preserve"> 0,005%) </t>
    </r>
  </si>
  <si>
    <r>
      <t xml:space="preserve">ГОСТ 2246-70            
СТО 71915393-ТУ 070-2008
</t>
    </r>
    <r>
      <rPr>
        <b/>
        <i/>
        <sz val="24"/>
        <rFont val="Arial"/>
        <family val="2"/>
      </rPr>
      <t>НАКС, КСМ</t>
    </r>
  </si>
  <si>
    <t>Св-08ГА-О
 - омедненная
Св-08ГА ХП
 - химически полированная</t>
  </si>
  <si>
    <r>
      <t xml:space="preserve">ГОСТ 2246-70  
СТО 71915393-ТУ 070-2008
</t>
    </r>
    <r>
      <rPr>
        <b/>
        <i/>
        <sz val="24"/>
        <rFont val="Arial"/>
        <family val="2"/>
      </rPr>
      <t>НАКС, КСМ</t>
    </r>
  </si>
  <si>
    <t>Св-08А*</t>
  </si>
  <si>
    <t>ГОСТ 2246-70</t>
  </si>
  <si>
    <t>Св-08ГНМ-О*
- омедненная</t>
  </si>
  <si>
    <r>
      <t xml:space="preserve">ГОСТ 2246-70
СТО 71915393-ТУ 070-2008
</t>
    </r>
    <r>
      <rPr>
        <b/>
        <i/>
        <sz val="24"/>
        <rFont val="Arial"/>
        <family val="2"/>
      </rPr>
      <t>НАКС</t>
    </r>
  </si>
  <si>
    <t>Св-08Г1НМА-О*
- омедненная</t>
  </si>
  <si>
    <t>Св-08ХМ*</t>
  </si>
  <si>
    <t>Св-08ХМ-О*
- омедненная</t>
  </si>
  <si>
    <t>Св-10НМА</t>
  </si>
  <si>
    <t>ГОСТ 2246-70
СТО 71915393-ТУ 070-2008</t>
  </si>
  <si>
    <t>Св-10НМА-О
- омедненная</t>
  </si>
  <si>
    <r>
      <t xml:space="preserve">ГОСТ 2246-70
СТО 71915393-ТУ 070-2008
</t>
    </r>
    <r>
      <rPr>
        <b/>
        <i/>
        <sz val="24"/>
        <rFont val="Arial"/>
        <family val="2"/>
      </rPr>
      <t>НАКС, КСМ</t>
    </r>
  </si>
  <si>
    <t>ПРОВОЛОКА СТАЛЬНАЯ НАПЛАВОЧНАЯ</t>
  </si>
  <si>
    <t>Нп-30ХГСА*
мотки до 80 кг, пакетирование</t>
  </si>
  <si>
    <t>ГОСТ 10543-82</t>
  </si>
  <si>
    <t>ПРОВОЛОКА СТАЛЬНАЯ СВАРОЧНАЯ ЕВРОПЕЙСКИХ ПРОИЗВОДИТЕЛЕЙ</t>
  </si>
  <si>
    <t>ИТАЛИЯ</t>
  </si>
  <si>
    <t>ГОСТ СЕРТИФИКАТ</t>
  </si>
  <si>
    <t>D-200 (5 кг)</t>
  </si>
  <si>
    <t xml:space="preserve">К/D-300 </t>
  </si>
  <si>
    <t>Упаковка SpeedPack (250/500кг)</t>
  </si>
  <si>
    <t>ПОРОШКОВАЯ ПРОВОЛОКА СВАРОЧНАЯ FILEUR</t>
  </si>
  <si>
    <t xml:space="preserve"> (18 кг)</t>
  </si>
  <si>
    <t xml:space="preserve">Марка </t>
  </si>
  <si>
    <t>ГОСТ 2246-70  СВ08Г2С, G3Si1  EN440 НАКС на Ø 1,2, Gemanischer Lloyd, Lloyd,s Register, DNV, Bureau Veritas, РМРС.</t>
  </si>
  <si>
    <t>ARS5</t>
  </si>
  <si>
    <t>PR5</t>
  </si>
  <si>
    <t>WRS</t>
  </si>
  <si>
    <t>ВЕНГРИЯ</t>
  </si>
  <si>
    <t>ГОСТ 2246-70  СВ08Г2С,  G3Si1  EN440 НАКС на Ø 1,2, Gemanischer Lloyd, Lloyd,s Register, DNV, Bureau Veritas, РМРС.</t>
  </si>
  <si>
    <t>К-300 (15 кг)</t>
  </si>
  <si>
    <t>К-300/52     (15 кг)</t>
  </si>
  <si>
    <t>ПОЗВОНИТЕ НАМ, И МЫ ПРЕДЛОЖИМ ВАМ СИСТЕМУ СКИДОК!</t>
  </si>
  <si>
    <t>Телефон/факс: (8442) 62-73-31, 49-89-90, 49-89-91</t>
  </si>
  <si>
    <t>400031, г. Волгоград, ул. Бахтурова, д.10 Б.</t>
  </si>
  <si>
    <t>Спасибо, что выбрали нас!</t>
  </si>
  <si>
    <t xml:space="preserve"> Традиционно   высокое   качество  и   надежность!</t>
  </si>
  <si>
    <t>ОБЩЕСТВО С ОГРАНИЧЕННОЙ ОТВЕТСТВЕННОСТЬЮ</t>
  </si>
  <si>
    <t>«СПЕЦСЕРВИС ПРОМ»</t>
  </si>
  <si>
    <t>ПРАЙС-ЛИСТ НА ЭЛЕКТРОДЫ СВАРОЧНЫЕ</t>
  </si>
  <si>
    <t>Вводятся с 01 января 2011г.</t>
  </si>
  <si>
    <t xml:space="preserve">Цены указаны без НДС        </t>
  </si>
  <si>
    <t>Продукция выпускается по системе менеджмента качества ИСО 9001:2000</t>
  </si>
  <si>
    <t> Марка, тип</t>
  </si>
  <si>
    <t xml:space="preserve">ГОСТ 9466
ТУ  </t>
  </si>
  <si>
    <t xml:space="preserve">Цена, руб/тн </t>
  </si>
  <si>
    <t>Сертификаты</t>
  </si>
  <si>
    <t>Обычное качество</t>
  </si>
  <si>
    <t>Повышенное качество</t>
  </si>
  <si>
    <t>Электроды для сварки углеродистых и низколегированных сталей</t>
  </si>
  <si>
    <t>АНО 4</t>
  </si>
  <si>
    <t>ТУ 14-4-1449-87</t>
  </si>
  <si>
    <t xml:space="preserve"> 3,0 - 3,25</t>
  </si>
  <si>
    <t>БелСт, УкрСепро</t>
  </si>
  <si>
    <t>4-5</t>
  </si>
  <si>
    <t>ОЗС-12
ОЗС-4</t>
  </si>
  <si>
    <t>14-178-384-2000</t>
  </si>
  <si>
    <t>НАКС</t>
  </si>
  <si>
    <t>УОНИ - 13/45</t>
  </si>
  <si>
    <t xml:space="preserve"> 1272-175-00187211-97</t>
  </si>
  <si>
    <t>БелСт, УкрСепро, РМРС, НАКС</t>
  </si>
  <si>
    <t>УОНИ - 13/55
"100 лучших товаров России"</t>
  </si>
  <si>
    <t xml:space="preserve"> 1272-174-00187211-97</t>
  </si>
  <si>
    <t>2</t>
  </si>
  <si>
    <t>НАКС, БелСт, УкрСепро, РМРС</t>
  </si>
  <si>
    <t>УОНИ-13/55 КСМ</t>
  </si>
  <si>
    <t>УОНИ-13/55С</t>
  </si>
  <si>
    <t>СТО 71915393 - 
ТУ 058-2008</t>
  </si>
  <si>
    <t xml:space="preserve">МР-3 </t>
  </si>
  <si>
    <t xml:space="preserve"> 1272-299-00187211-2001</t>
  </si>
  <si>
    <t>2,5</t>
  </si>
  <si>
    <t>НАКС, БелСт, УкрСепро</t>
  </si>
  <si>
    <t>МР-3А
МР-3Синие</t>
  </si>
  <si>
    <t>СТО 71915393 - 
ТУ 042-2007</t>
  </si>
  <si>
    <t>3</t>
  </si>
  <si>
    <t>АНО-21
АНО-36* 
* - только обычного качества</t>
  </si>
  <si>
    <t xml:space="preserve"> 14-4-1449-87</t>
  </si>
  <si>
    <t>УкрСепро, БелСт*
на АНО-21</t>
  </si>
  <si>
    <t>АНО-ТМ
* - производство под заказ</t>
  </si>
  <si>
    <t>ТУ 14-170-232-96</t>
  </si>
  <si>
    <t xml:space="preserve"> РМРС, УкрСепро</t>
  </si>
  <si>
    <t>3,25</t>
  </si>
  <si>
    <t>ТМУ-21У</t>
  </si>
  <si>
    <t>ГОСТ 9466-75, ГОСТ 9467-75, СТО 83023441-ТУ 002-2009</t>
  </si>
  <si>
    <t>Электроды для сварки высоколегированных сталей</t>
  </si>
  <si>
    <t>ОЗЛ-6</t>
  </si>
  <si>
    <t>ГОСТ 9466-75, 10052-75, 
ТУ 1272-279-00187211-2002</t>
  </si>
  <si>
    <t>Э-10Х25Н13Г2</t>
  </si>
  <si>
    <t>ОЗЛ-8</t>
  </si>
  <si>
    <t>ГОСТ 9466-75, 10052-75
ТУ 1272-277-00187211-2002</t>
  </si>
  <si>
    <t>Э-07Х20Н9</t>
  </si>
  <si>
    <t>Электроды для сварки и наплавки чугуна</t>
  </si>
  <si>
    <t>ЦЧ-4</t>
  </si>
  <si>
    <t>ГОСТ 9466-75, 
ТУ 1272-332-00187211-2003</t>
  </si>
  <si>
    <t>Электроды для наплавки</t>
  </si>
  <si>
    <t>Т-590</t>
  </si>
  <si>
    <t>ГОСТ 9466-75, 
ГОСТ 10051-75, 
ТУ 14-178-369-99</t>
  </si>
  <si>
    <t>Э-320Х25С2ГР</t>
  </si>
  <si>
    <t>Т-620</t>
  </si>
  <si>
    <t>ГОСТ 9466-75, 
ГОСТ 10051-75, 
СТО 83023441-ТУ 008-2009</t>
  </si>
  <si>
    <t>Упаковка для электродов: картонная коробка 5 кг, картонная коробка 1 кг (+10% к цене прайс-листа)</t>
  </si>
  <si>
    <t>ПРОВОЛОКА НАПЛАВОЧНАЯ ПОРОШКОВАЯ</t>
  </si>
  <si>
    <t>Марка</t>
  </si>
  <si>
    <t>ТУ, ГОСТ</t>
  </si>
  <si>
    <t>Цена, руб./тн</t>
  </si>
  <si>
    <t>Упаковка</t>
  </si>
  <si>
    <t>ПП-Нп-200Х15С1ГРТ</t>
  </si>
  <si>
    <t>ТУ 14-178-345-99</t>
  </si>
  <si>
    <t>Мотки/3-30 кг, мет.барабан</t>
  </si>
  <si>
    <t>ПП-Нп-35В9Х3СФ  
АН-26</t>
  </si>
  <si>
    <t>ТУ 14-178-330-2003   БелСт</t>
  </si>
  <si>
    <t>ПП-Нп-25Х5ФМС</t>
  </si>
  <si>
    <t>ТУ 14-178-366-99</t>
  </si>
  <si>
    <t>ПП-Нп-18Х1Г1М</t>
  </si>
  <si>
    <t>ТУ 14-178-363-99</t>
  </si>
  <si>
    <t>ПП-Нп-80Х20Р3Т</t>
  </si>
  <si>
    <t>ТУ 14-178-365-2000</t>
  </si>
  <si>
    <t>ПП-Нп-14ГСТ</t>
  </si>
  <si>
    <t>ТУ 14-178-396-2000   БелСт</t>
  </si>
  <si>
    <t>ПП-Нп-19ГСТ</t>
  </si>
  <si>
    <t>ГОСТ 26101-84 
ТУ 14-178-396-2000</t>
  </si>
  <si>
    <t>ПП-Нп-30Х5Г2СМ</t>
  </si>
  <si>
    <t>ТУ 14-178-362-99</t>
  </si>
  <si>
    <t>договор.</t>
  </si>
  <si>
    <t>ПП-Нп82ВК</t>
  </si>
  <si>
    <t>ПРОВОЛОКА НАПЛАВОЧНАЯ ДЛЯ МЕТАЛЛИЗАЦИИ</t>
  </si>
  <si>
    <t>ПП-ТП-2</t>
  </si>
  <si>
    <t>14-178-395-2000</t>
  </si>
  <si>
    <t>ПП СПЗ-М1</t>
  </si>
  <si>
    <t>ТУ14-178-442-2002</t>
  </si>
  <si>
    <t>ПП-ПМ-6</t>
  </si>
  <si>
    <t>мотки/3-30 кг, мет.барабан</t>
  </si>
  <si>
    <t>D200, поддон</t>
  </si>
  <si>
    <t>ПРОВОЛОКА СВАРОЧНАЯ ПОРОШКОВАЯ</t>
  </si>
  <si>
    <t>АН1</t>
  </si>
  <si>
    <t xml:space="preserve">ТУ 14-4-1121-81 </t>
  </si>
  <si>
    <t>АН4</t>
  </si>
  <si>
    <t>ТУ 14-4-1122-81</t>
  </si>
  <si>
    <t>АН8</t>
  </si>
  <si>
    <t>ТУ 14-4-1059-80</t>
  </si>
  <si>
    <t>СП-10 (серт.БелСТ)</t>
  </si>
  <si>
    <t>ТУ 36.44.15-30-93</t>
  </si>
  <si>
    <t>СПЗ-08</t>
  </si>
  <si>
    <t>ТУ 14-178-451-2003</t>
  </si>
  <si>
    <t>D150/1 кг</t>
  </si>
  <si>
    <t>WIREX WRS</t>
  </si>
  <si>
    <t>AWS A5.20  EN 758
РМРС</t>
  </si>
  <si>
    <t>D200/5 кг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</si>
</sst>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р_._-;\-* #,##0.00_р_._-;_-* \-??_р_._-;_-@_-"/>
    <numFmt numFmtId="166" formatCode="0.0"/>
    <numFmt numFmtId="167" formatCode="#,##0"/>
    <numFmt numFmtId="168" formatCode="0"/>
    <numFmt numFmtId="169" formatCode="0%"/>
    <numFmt numFmtId="170" formatCode="#,##0&quot;    &quot;;\-#,##0&quot;    &quot;;&quot; -&quot;#&quot;    &quot;;@\ "/>
    <numFmt numFmtId="171" formatCode="_-* #,##0_р_._-;\-* #,##0_р_._-;_-* \-??_р_._-;_-@_-"/>
    <numFmt numFmtId="172" formatCode="@"/>
    <numFmt numFmtId="173" formatCode="_-* #,##0_р_._-;\-* #,##0_р_._-;_-* \-_р_._-;_-@_-"/>
  </numFmts>
  <fonts count="38">
    <font>
      <sz val="10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2"/>
    </font>
    <font>
      <u val="single"/>
      <sz val="14"/>
      <color indexed="12"/>
      <name val="Arial"/>
      <family val="2"/>
    </font>
    <font>
      <b/>
      <sz val="20"/>
      <name val="Arial"/>
      <family val="2"/>
    </font>
    <font>
      <b/>
      <sz val="32"/>
      <color indexed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i/>
      <sz val="24"/>
      <name val="Arial"/>
      <family val="2"/>
    </font>
    <font>
      <b/>
      <sz val="24"/>
      <name val="Arial"/>
      <family val="2"/>
    </font>
    <font>
      <i/>
      <sz val="24"/>
      <name val="Arial"/>
      <family val="2"/>
    </font>
    <font>
      <b/>
      <sz val="24"/>
      <color indexed="10"/>
      <name val="Arial"/>
      <family val="2"/>
    </font>
    <font>
      <sz val="20"/>
      <name val="Arial"/>
      <family val="2"/>
    </font>
    <font>
      <b/>
      <sz val="24"/>
      <color indexed="8"/>
      <name val="Arial"/>
      <family val="2"/>
    </font>
    <font>
      <b/>
      <sz val="12"/>
      <name val="Arial"/>
      <family val="2"/>
    </font>
    <font>
      <b/>
      <sz val="32"/>
      <name val="Arial"/>
      <family val="2"/>
    </font>
    <font>
      <b/>
      <sz val="20"/>
      <color indexed="12"/>
      <name val="Arial"/>
      <family val="2"/>
    </font>
    <font>
      <sz val="14"/>
      <name val="Arial Cyr"/>
      <family val="2"/>
    </font>
    <font>
      <b/>
      <sz val="20"/>
      <name val="Arial Cyr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5"/>
      <name val="Arial"/>
      <family val="2"/>
    </font>
    <font>
      <b/>
      <i/>
      <sz val="14"/>
      <name val="Arial"/>
      <family val="2"/>
    </font>
    <font>
      <b/>
      <i/>
      <sz val="15"/>
      <name val="Arial"/>
      <family val="2"/>
    </font>
    <font>
      <b/>
      <i/>
      <sz val="12"/>
      <name val="Arial"/>
      <family val="2"/>
    </font>
    <font>
      <b/>
      <sz val="14"/>
      <name val="Arial Cyr"/>
      <family val="2"/>
    </font>
    <font>
      <sz val="12"/>
      <color indexed="10"/>
      <name val="Arial Cyr"/>
      <family val="2"/>
    </font>
    <font>
      <b/>
      <sz val="18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27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23" applyFont="1" applyAlignment="1">
      <alignment vertical="center"/>
      <protection/>
    </xf>
    <xf numFmtId="164" fontId="4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5" fillId="0" borderId="0" xfId="23" applyFont="1" applyBorder="1" applyAlignment="1">
      <alignment horizontal="center" vertical="center"/>
      <protection/>
    </xf>
    <xf numFmtId="164" fontId="6" fillId="0" borderId="0" xfId="23" applyFont="1" applyAlignment="1">
      <alignment vertical="center"/>
      <protection/>
    </xf>
    <xf numFmtId="164" fontId="8" fillId="0" borderId="0" xfId="20" applyNumberFormat="1" applyFont="1" applyFill="1" applyBorder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4" fontId="11" fillId="0" borderId="0" xfId="0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/>
    </xf>
    <xf numFmtId="164" fontId="9" fillId="0" borderId="0" xfId="0" applyFont="1" applyFill="1" applyBorder="1" applyAlignment="1">
      <alignment horizontal="right"/>
    </xf>
    <xf numFmtId="164" fontId="1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 horizontal="center" vertical="center"/>
    </xf>
    <xf numFmtId="164" fontId="12" fillId="2" borderId="1" xfId="23" applyFont="1" applyFill="1" applyBorder="1" applyAlignment="1">
      <alignment horizontal="center" vertical="center" wrapText="1"/>
      <protection/>
    </xf>
    <xf numFmtId="164" fontId="12" fillId="2" borderId="2" xfId="23" applyFont="1" applyFill="1" applyBorder="1" applyAlignment="1">
      <alignment horizontal="center" vertical="center" wrapText="1"/>
      <protection/>
    </xf>
    <xf numFmtId="164" fontId="12" fillId="2" borderId="2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5" fillId="0" borderId="1" xfId="23" applyFont="1" applyBorder="1" applyAlignment="1">
      <alignment horizontal="center" vertical="center" wrapText="1"/>
      <protection/>
    </xf>
    <xf numFmtId="164" fontId="17" fillId="0" borderId="2" xfId="23" applyFont="1" applyBorder="1" applyAlignment="1">
      <alignment horizontal="center" vertical="center" wrapText="1"/>
      <protection/>
    </xf>
    <xf numFmtId="166" fontId="16" fillId="0" borderId="3" xfId="0" applyNumberFormat="1" applyFont="1" applyFill="1" applyBorder="1" applyAlignment="1">
      <alignment horizontal="center" vertical="center"/>
    </xf>
    <xf numFmtId="167" fontId="16" fillId="0" borderId="3" xfId="15" applyNumberFormat="1" applyFont="1" applyFill="1" applyBorder="1" applyAlignment="1" applyProtection="1">
      <alignment horizontal="center" vertical="center"/>
      <protection/>
    </xf>
    <xf numFmtId="167" fontId="16" fillId="0" borderId="4" xfId="15" applyNumberFormat="1" applyFont="1" applyFill="1" applyBorder="1" applyAlignment="1" applyProtection="1">
      <alignment horizontal="center" vertical="center"/>
      <protection/>
    </xf>
    <xf numFmtId="167" fontId="16" fillId="0" borderId="5" xfId="15" applyNumberFormat="1" applyFont="1" applyFill="1" applyBorder="1" applyAlignment="1" applyProtection="1">
      <alignment horizontal="center" vertical="center"/>
      <protection/>
    </xf>
    <xf numFmtId="167" fontId="16" fillId="0" borderId="0" xfId="15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Alignment="1">
      <alignment/>
    </xf>
    <xf numFmtId="166" fontId="16" fillId="0" borderId="6" xfId="0" applyNumberFormat="1" applyFont="1" applyFill="1" applyBorder="1" applyAlignment="1">
      <alignment horizontal="center" vertical="center"/>
    </xf>
    <xf numFmtId="167" fontId="16" fillId="0" borderId="6" xfId="15" applyNumberFormat="1" applyFont="1" applyFill="1" applyBorder="1" applyAlignment="1" applyProtection="1">
      <alignment horizontal="center" vertical="center"/>
      <protection/>
    </xf>
    <xf numFmtId="167" fontId="16" fillId="0" borderId="7" xfId="15" applyNumberFormat="1" applyFont="1" applyFill="1" applyBorder="1" applyAlignment="1" applyProtection="1">
      <alignment horizontal="center" vertical="center"/>
      <protection/>
    </xf>
    <xf numFmtId="166" fontId="16" fillId="0" borderId="8" xfId="0" applyNumberFormat="1" applyFont="1" applyFill="1" applyBorder="1" applyAlignment="1">
      <alignment horizontal="center" vertical="center"/>
    </xf>
    <xf numFmtId="167" fontId="16" fillId="0" borderId="8" xfId="15" applyNumberFormat="1" applyFont="1" applyFill="1" applyBorder="1" applyAlignment="1" applyProtection="1">
      <alignment horizontal="center" vertical="center"/>
      <protection/>
    </xf>
    <xf numFmtId="167" fontId="16" fillId="0" borderId="9" xfId="15" applyNumberFormat="1" applyFont="1" applyFill="1" applyBorder="1" applyAlignment="1" applyProtection="1">
      <alignment horizontal="center" vertical="center"/>
      <protection/>
    </xf>
    <xf numFmtId="164" fontId="17" fillId="0" borderId="10" xfId="23" applyFont="1" applyBorder="1" applyAlignment="1">
      <alignment horizontal="center" vertical="center" wrapText="1"/>
      <protection/>
    </xf>
    <xf numFmtId="166" fontId="16" fillId="0" borderId="6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168" fontId="2" fillId="0" borderId="0" xfId="19" applyNumberFormat="1" applyFont="1" applyFill="1" applyBorder="1" applyAlignment="1" applyProtection="1">
      <alignment/>
      <protection/>
    </xf>
    <xf numFmtId="166" fontId="16" fillId="0" borderId="11" xfId="0" applyNumberFormat="1" applyFont="1" applyFill="1" applyBorder="1" applyAlignment="1">
      <alignment horizontal="center" vertical="center" wrapText="1"/>
    </xf>
    <xf numFmtId="166" fontId="16" fillId="0" borderId="8" xfId="0" applyNumberFormat="1" applyFont="1" applyFill="1" applyBorder="1" applyAlignment="1">
      <alignment horizontal="center" vertical="center" wrapText="1"/>
    </xf>
    <xf numFmtId="167" fontId="16" fillId="0" borderId="6" xfId="23" applyNumberFormat="1" applyFont="1" applyFill="1" applyBorder="1" applyAlignment="1">
      <alignment horizontal="center" vertical="center" wrapText="1"/>
      <protection/>
    </xf>
    <xf numFmtId="167" fontId="18" fillId="0" borderId="6" xfId="15" applyNumberFormat="1" applyFont="1" applyFill="1" applyBorder="1" applyAlignment="1" applyProtection="1">
      <alignment horizontal="center" vertical="center"/>
      <protection/>
    </xf>
    <xf numFmtId="167" fontId="18" fillId="0" borderId="0" xfId="15" applyNumberFormat="1" applyFont="1" applyFill="1" applyBorder="1" applyAlignment="1" applyProtection="1">
      <alignment horizontal="center" vertical="center"/>
      <protection/>
    </xf>
    <xf numFmtId="169" fontId="2" fillId="0" borderId="0" xfId="19" applyFont="1" applyFill="1" applyBorder="1" applyAlignment="1" applyProtection="1">
      <alignment/>
      <protection/>
    </xf>
    <xf numFmtId="167" fontId="18" fillId="0" borderId="8" xfId="15" applyNumberFormat="1" applyFont="1" applyFill="1" applyBorder="1" applyAlignment="1" applyProtection="1">
      <alignment horizontal="center" vertical="center"/>
      <protection/>
    </xf>
    <xf numFmtId="167" fontId="16" fillId="0" borderId="11" xfId="15" applyNumberFormat="1" applyFont="1" applyFill="1" applyBorder="1" applyAlignment="1" applyProtection="1">
      <alignment horizontal="center" vertical="center"/>
      <protection/>
    </xf>
    <xf numFmtId="167" fontId="18" fillId="0" borderId="11" xfId="15" applyNumberFormat="1" applyFont="1" applyFill="1" applyBorder="1" applyAlignment="1" applyProtection="1">
      <alignment horizontal="center" vertical="center"/>
      <protection/>
    </xf>
    <xf numFmtId="164" fontId="15" fillId="0" borderId="12" xfId="23" applyFont="1" applyBorder="1" applyAlignment="1">
      <alignment horizontal="center" vertical="center" wrapText="1"/>
      <protection/>
    </xf>
    <xf numFmtId="164" fontId="17" fillId="0" borderId="13" xfId="23" applyFont="1" applyBorder="1" applyAlignment="1">
      <alignment horizontal="center" vertical="center" wrapText="1"/>
      <protection/>
    </xf>
    <xf numFmtId="164" fontId="15" fillId="0" borderId="14" xfId="23" applyFont="1" applyBorder="1" applyAlignment="1">
      <alignment horizontal="center" vertical="center" wrapText="1"/>
      <protection/>
    </xf>
    <xf numFmtId="164" fontId="15" fillId="0" borderId="0" xfId="23" applyFont="1" applyFill="1" applyBorder="1" applyAlignment="1">
      <alignment horizontal="center" vertical="center" wrapText="1"/>
      <protection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64" fontId="15" fillId="0" borderId="15" xfId="23" applyFont="1" applyBorder="1" applyAlignment="1">
      <alignment horizontal="center" vertical="center" wrapText="1"/>
      <protection/>
    </xf>
    <xf numFmtId="166" fontId="16" fillId="0" borderId="4" xfId="0" applyNumberFormat="1" applyFont="1" applyBorder="1" applyAlignment="1">
      <alignment horizontal="center" vertical="center"/>
    </xf>
    <xf numFmtId="166" fontId="16" fillId="0" borderId="6" xfId="0" applyNumberFormat="1" applyFont="1" applyBorder="1" applyAlignment="1">
      <alignment horizontal="center" vertical="center"/>
    </xf>
    <xf numFmtId="166" fontId="16" fillId="0" borderId="8" xfId="0" applyNumberFormat="1" applyFont="1" applyBorder="1" applyAlignment="1">
      <alignment horizontal="center" vertical="center"/>
    </xf>
    <xf numFmtId="164" fontId="16" fillId="0" borderId="16" xfId="0" applyFont="1" applyBorder="1" applyAlignment="1">
      <alignment horizontal="center" wrapText="1"/>
    </xf>
    <xf numFmtId="164" fontId="16" fillId="3" borderId="3" xfId="0" applyFont="1" applyFill="1" applyBorder="1" applyAlignment="1">
      <alignment horizontal="center" vertical="center" wrapText="1"/>
    </xf>
    <xf numFmtId="166" fontId="16" fillId="2" borderId="3" xfId="0" applyNumberFormat="1" applyFont="1" applyFill="1" applyBorder="1" applyAlignment="1">
      <alignment horizontal="center" vertical="center" wrapText="1"/>
    </xf>
    <xf numFmtId="164" fontId="16" fillId="2" borderId="3" xfId="0" applyFont="1" applyFill="1" applyBorder="1" applyAlignment="1">
      <alignment horizontal="center" vertical="center" wrapText="1"/>
    </xf>
    <xf numFmtId="164" fontId="16" fillId="2" borderId="13" xfId="0" applyFont="1" applyFill="1" applyBorder="1" applyAlignment="1">
      <alignment horizontal="center" vertical="center" wrapText="1"/>
    </xf>
    <xf numFmtId="164" fontId="16" fillId="2" borderId="17" xfId="0" applyFont="1" applyFill="1" applyBorder="1" applyAlignment="1">
      <alignment horizontal="center" vertical="center" wrapText="1"/>
    </xf>
    <xf numFmtId="164" fontId="16" fillId="2" borderId="4" xfId="0" applyFont="1" applyFill="1" applyBorder="1" applyAlignment="1">
      <alignment horizontal="center" vertical="center" wrapText="1"/>
    </xf>
    <xf numFmtId="170" fontId="20" fillId="3" borderId="6" xfId="19" applyNumberFormat="1" applyFont="1" applyFill="1" applyBorder="1" applyAlignment="1" applyProtection="1">
      <alignment horizontal="center" vertical="center" wrapText="1"/>
      <protection/>
    </xf>
    <xf numFmtId="166" fontId="16" fillId="2" borderId="6" xfId="0" applyNumberFormat="1" applyFont="1" applyFill="1" applyBorder="1" applyAlignment="1">
      <alignment horizontal="center" vertical="center" wrapText="1"/>
    </xf>
    <xf numFmtId="164" fontId="16" fillId="2" borderId="18" xfId="0" applyFont="1" applyFill="1" applyBorder="1" applyAlignment="1">
      <alignment horizontal="center" vertical="center"/>
    </xf>
    <xf numFmtId="164" fontId="15" fillId="0" borderId="19" xfId="0" applyFont="1" applyBorder="1" applyAlignment="1">
      <alignment horizontal="center" vertical="center" wrapText="1"/>
    </xf>
    <xf numFmtId="170" fontId="16" fillId="0" borderId="6" xfId="0" applyNumberFormat="1" applyFont="1" applyBorder="1" applyAlignment="1">
      <alignment horizontal="center" vertical="center"/>
    </xf>
    <xf numFmtId="167" fontId="20" fillId="0" borderId="6" xfId="0" applyNumberFormat="1" applyFont="1" applyBorder="1" applyAlignment="1">
      <alignment horizontal="center"/>
    </xf>
    <xf numFmtId="164" fontId="16" fillId="0" borderId="6" xfId="0" applyFont="1" applyBorder="1" applyAlignment="1">
      <alignment horizontal="center" vertical="center"/>
    </xf>
    <xf numFmtId="166" fontId="16" fillId="0" borderId="6" xfId="19" applyNumberFormat="1" applyFont="1" applyFill="1" applyBorder="1" applyAlignment="1" applyProtection="1">
      <alignment horizontal="center" vertical="center"/>
      <protection/>
    </xf>
    <xf numFmtId="167" fontId="16" fillId="0" borderId="18" xfId="0" applyNumberFormat="1" applyFont="1" applyFill="1" applyBorder="1" applyAlignment="1">
      <alignment horizontal="center" vertical="center"/>
    </xf>
    <xf numFmtId="166" fontId="16" fillId="0" borderId="19" xfId="0" applyNumberFormat="1" applyFont="1" applyBorder="1" applyAlignment="1">
      <alignment horizontal="center" vertical="center"/>
    </xf>
    <xf numFmtId="170" fontId="16" fillId="0" borderId="19" xfId="0" applyNumberFormat="1" applyFont="1" applyBorder="1" applyAlignment="1">
      <alignment horizontal="center" vertical="center"/>
    </xf>
    <xf numFmtId="167" fontId="20" fillId="0" borderId="19" xfId="0" applyNumberFormat="1" applyFont="1" applyBorder="1" applyAlignment="1">
      <alignment horizontal="center"/>
    </xf>
    <xf numFmtId="164" fontId="16" fillId="0" borderId="19" xfId="0" applyFont="1" applyBorder="1" applyAlignment="1">
      <alignment horizontal="center" vertical="center"/>
    </xf>
    <xf numFmtId="166" fontId="16" fillId="0" borderId="19" xfId="19" applyNumberFormat="1" applyFont="1" applyFill="1" applyBorder="1" applyAlignment="1" applyProtection="1">
      <alignment horizontal="center" vertical="center"/>
      <protection/>
    </xf>
    <xf numFmtId="167" fontId="16" fillId="0" borderId="20" xfId="0" applyNumberFormat="1" applyFont="1" applyBorder="1" applyAlignment="1">
      <alignment horizontal="center" vertical="center"/>
    </xf>
    <xf numFmtId="164" fontId="16" fillId="0" borderId="21" xfId="0" applyFont="1" applyBorder="1" applyAlignment="1">
      <alignment horizontal="center" wrapText="1"/>
    </xf>
    <xf numFmtId="164" fontId="16" fillId="0" borderId="6" xfId="0" applyFont="1" applyBorder="1" applyAlignment="1">
      <alignment/>
    </xf>
    <xf numFmtId="170" fontId="20" fillId="0" borderId="6" xfId="19" applyNumberFormat="1" applyFont="1" applyFill="1" applyBorder="1" applyAlignment="1" applyProtection="1">
      <alignment horizontal="center" vertical="center" wrapText="1"/>
      <protection/>
    </xf>
    <xf numFmtId="166" fontId="16" fillId="0" borderId="18" xfId="0" applyNumberFormat="1" applyFont="1" applyFill="1" applyBorder="1" applyAlignment="1">
      <alignment horizontal="center" vertical="center" wrapText="1"/>
    </xf>
    <xf numFmtId="164" fontId="16" fillId="0" borderId="6" xfId="0" applyFont="1" applyFill="1" applyBorder="1" applyAlignment="1">
      <alignment horizontal="center" vertical="center"/>
    </xf>
    <xf numFmtId="166" fontId="16" fillId="0" borderId="18" xfId="19" applyNumberFormat="1" applyFont="1" applyFill="1" applyBorder="1" applyAlignment="1" applyProtection="1">
      <alignment horizontal="center" vertical="center"/>
      <protection/>
    </xf>
    <xf numFmtId="170" fontId="16" fillId="0" borderId="19" xfId="19" applyNumberFormat="1" applyFont="1" applyFill="1" applyBorder="1" applyAlignment="1" applyProtection="1">
      <alignment horizontal="center" vertical="center"/>
      <protection/>
    </xf>
    <xf numFmtId="164" fontId="16" fillId="0" borderId="19" xfId="0" applyFont="1" applyBorder="1" applyAlignment="1">
      <alignment/>
    </xf>
    <xf numFmtId="164" fontId="16" fillId="0" borderId="19" xfId="0" applyFont="1" applyFill="1" applyBorder="1" applyAlignment="1">
      <alignment horizontal="center" vertical="center"/>
    </xf>
    <xf numFmtId="166" fontId="16" fillId="0" borderId="20" xfId="19" applyNumberFormat="1" applyFont="1" applyFill="1" applyBorder="1" applyAlignment="1" applyProtection="1">
      <alignment horizontal="center" vertical="center"/>
      <protection/>
    </xf>
    <xf numFmtId="164" fontId="15" fillId="0" borderId="22" xfId="23" applyFont="1" applyBorder="1" applyAlignment="1">
      <alignment horizontal="center" vertical="center" wrapText="1"/>
      <protection/>
    </xf>
    <xf numFmtId="164" fontId="16" fillId="3" borderId="3" xfId="0" applyFont="1" applyFill="1" applyBorder="1" applyAlignment="1">
      <alignment horizontal="center" vertical="center"/>
    </xf>
    <xf numFmtId="166" fontId="16" fillId="3" borderId="3" xfId="0" applyNumberFormat="1" applyFont="1" applyFill="1" applyBorder="1" applyAlignment="1">
      <alignment horizontal="center" vertical="center"/>
    </xf>
    <xf numFmtId="170" fontId="16" fillId="3" borderId="3" xfId="0" applyNumberFormat="1" applyFont="1" applyFill="1" applyBorder="1" applyAlignment="1">
      <alignment horizontal="center" vertical="center"/>
    </xf>
    <xf numFmtId="167" fontId="20" fillId="3" borderId="3" xfId="0" applyNumberFormat="1" applyFont="1" applyFill="1" applyBorder="1" applyAlignment="1">
      <alignment horizontal="center" vertical="center" wrapText="1"/>
    </xf>
    <xf numFmtId="170" fontId="16" fillId="3" borderId="3" xfId="19" applyNumberFormat="1" applyFont="1" applyFill="1" applyBorder="1" applyAlignment="1" applyProtection="1">
      <alignment horizontal="center" vertical="center"/>
      <protection/>
    </xf>
    <xf numFmtId="164" fontId="16" fillId="3" borderId="3" xfId="0" applyFont="1" applyFill="1" applyBorder="1" applyAlignment="1">
      <alignment/>
    </xf>
    <xf numFmtId="164" fontId="16" fillId="3" borderId="17" xfId="0" applyFont="1" applyFill="1" applyBorder="1" applyAlignment="1">
      <alignment horizontal="center" vertical="center"/>
    </xf>
    <xf numFmtId="164" fontId="16" fillId="0" borderId="6" xfId="0" applyFont="1" applyBorder="1" applyAlignment="1">
      <alignment horizontal="center"/>
    </xf>
    <xf numFmtId="167" fontId="16" fillId="0" borderId="6" xfId="0" applyNumberFormat="1" applyFont="1" applyBorder="1" applyAlignment="1">
      <alignment horizontal="center"/>
    </xf>
    <xf numFmtId="164" fontId="16" fillId="0" borderId="6" xfId="0" applyFont="1" applyFill="1" applyBorder="1" applyAlignment="1">
      <alignment/>
    </xf>
    <xf numFmtId="164" fontId="16" fillId="0" borderId="18" xfId="0" applyFont="1" applyFill="1" applyBorder="1" applyAlignment="1">
      <alignment/>
    </xf>
    <xf numFmtId="166" fontId="16" fillId="0" borderId="6" xfId="22" applyNumberFormat="1" applyFont="1" applyBorder="1" applyAlignment="1">
      <alignment horizontal="center" vertical="center"/>
      <protection/>
    </xf>
    <xf numFmtId="167" fontId="16" fillId="0" borderId="6" xfId="22" applyNumberFormat="1" applyFont="1" applyBorder="1" applyAlignment="1">
      <alignment horizontal="center" vertical="center"/>
      <protection/>
    </xf>
    <xf numFmtId="164" fontId="16" fillId="0" borderId="6" xfId="22" applyFont="1" applyBorder="1" applyAlignment="1">
      <alignment vertical="center"/>
      <protection/>
    </xf>
    <xf numFmtId="164" fontId="16" fillId="0" borderId="6" xfId="22" applyFont="1" applyFill="1" applyBorder="1" applyAlignment="1">
      <alignment horizontal="center" vertical="center"/>
      <protection/>
    </xf>
    <xf numFmtId="164" fontId="16" fillId="0" borderId="18" xfId="23" applyFont="1" applyFill="1" applyBorder="1" applyAlignment="1">
      <alignment horizontal="center" vertical="center" wrapText="1"/>
      <protection/>
    </xf>
    <xf numFmtId="167" fontId="16" fillId="0" borderId="6" xfId="0" applyNumberFormat="1" applyFont="1" applyBorder="1" applyAlignment="1">
      <alignment horizontal="center" vertical="center"/>
    </xf>
    <xf numFmtId="164" fontId="16" fillId="0" borderId="6" xfId="0" applyFont="1" applyBorder="1" applyAlignment="1">
      <alignment horizontal="left" vertical="center"/>
    </xf>
    <xf numFmtId="164" fontId="16" fillId="0" borderId="6" xfId="0" applyFont="1" applyBorder="1" applyAlignment="1">
      <alignment vertical="center"/>
    </xf>
    <xf numFmtId="164" fontId="16" fillId="0" borderId="6" xfId="0" applyFont="1" applyFill="1" applyBorder="1" applyAlignment="1">
      <alignment vertical="center"/>
    </xf>
    <xf numFmtId="164" fontId="16" fillId="0" borderId="18" xfId="0" applyFont="1" applyFill="1" applyBorder="1" applyAlignment="1">
      <alignment vertical="center"/>
    </xf>
    <xf numFmtId="167" fontId="16" fillId="0" borderId="19" xfId="0" applyNumberFormat="1" applyFont="1" applyBorder="1" applyAlignment="1">
      <alignment horizontal="center" vertical="center"/>
    </xf>
    <xf numFmtId="164" fontId="16" fillId="0" borderId="19" xfId="0" applyFont="1" applyBorder="1" applyAlignment="1">
      <alignment horizontal="left" vertical="center"/>
    </xf>
    <xf numFmtId="164" fontId="16" fillId="0" borderId="19" xfId="0" applyFont="1" applyBorder="1" applyAlignment="1">
      <alignment vertical="center"/>
    </xf>
    <xf numFmtId="164" fontId="16" fillId="0" borderId="20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5" fillId="0" borderId="0" xfId="23" applyFont="1" applyFill="1" applyBorder="1" applyAlignment="1">
      <alignment horizontal="center" vertical="center" wrapText="1"/>
      <protection/>
    </xf>
    <xf numFmtId="164" fontId="1" fillId="0" borderId="0" xfId="0" applyFont="1" applyAlignment="1">
      <alignment/>
    </xf>
    <xf numFmtId="164" fontId="21" fillId="0" borderId="0" xfId="23" applyFont="1" applyAlignment="1">
      <alignment vertical="center"/>
      <protection/>
    </xf>
    <xf numFmtId="164" fontId="6" fillId="0" borderId="0" xfId="0" applyFont="1" applyAlignment="1">
      <alignment vertical="center"/>
    </xf>
    <xf numFmtId="164" fontId="22" fillId="0" borderId="0" xfId="23" applyFont="1" applyBorder="1" applyAlignment="1">
      <alignment horizontal="center" vertical="center"/>
      <protection/>
    </xf>
    <xf numFmtId="164" fontId="12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3" fillId="0" borderId="0" xfId="0" applyFont="1" applyAlignment="1">
      <alignment vertical="center"/>
    </xf>
    <xf numFmtId="164" fontId="23" fillId="0" borderId="0" xfId="0" applyFont="1" applyFill="1" applyBorder="1" applyAlignment="1">
      <alignment horizontal="right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vertical="center"/>
    </xf>
    <xf numFmtId="164" fontId="24" fillId="0" borderId="0" xfId="0" applyFont="1" applyAlignment="1">
      <alignment/>
    </xf>
    <xf numFmtId="164" fontId="9" fillId="0" borderId="0" xfId="23" applyFont="1" applyAlignment="1">
      <alignment vertical="center"/>
      <protection/>
    </xf>
    <xf numFmtId="164" fontId="25" fillId="0" borderId="0" xfId="0" applyFont="1" applyBorder="1" applyAlignment="1">
      <alignment horizontal="center"/>
    </xf>
    <xf numFmtId="164" fontId="26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5" fontId="13" fillId="0" borderId="0" xfId="15" applyFont="1" applyFill="1" applyBorder="1" applyAlignment="1" applyProtection="1">
      <alignment horizontal="left" vertical="center"/>
      <protection/>
    </xf>
    <xf numFmtId="164" fontId="3" fillId="0" borderId="0" xfId="0" applyFont="1" applyBorder="1" applyAlignment="1">
      <alignment horizontal="right"/>
    </xf>
    <xf numFmtId="164" fontId="27" fillId="0" borderId="0" xfId="20" applyNumberFormat="1" applyFont="1" applyFill="1" applyBorder="1" applyAlignment="1" applyProtection="1">
      <alignment horizontal="left" vertical="center"/>
      <protection/>
    </xf>
    <xf numFmtId="164" fontId="21" fillId="0" borderId="0" xfId="0" applyFont="1" applyBorder="1" applyAlignment="1">
      <alignment vertical="center"/>
    </xf>
    <xf numFmtId="165" fontId="13" fillId="0" borderId="0" xfId="15" applyFont="1" applyFill="1" applyBorder="1" applyAlignment="1" applyProtection="1">
      <alignment vertical="center"/>
      <protection/>
    </xf>
    <xf numFmtId="164" fontId="28" fillId="0" borderId="0" xfId="0" applyFont="1" applyBorder="1" applyAlignment="1">
      <alignment horizontal="right" vertical="center"/>
    </xf>
    <xf numFmtId="164" fontId="29" fillId="0" borderId="23" xfId="21" applyFont="1" applyBorder="1" applyAlignment="1">
      <alignment vertical="center"/>
      <protection/>
    </xf>
    <xf numFmtId="164" fontId="30" fillId="0" borderId="23" xfId="21" applyFont="1" applyBorder="1" applyAlignment="1">
      <alignment horizontal="right" vertical="center"/>
      <protection/>
    </xf>
    <xf numFmtId="164" fontId="31" fillId="0" borderId="0" xfId="21" applyFont="1" applyBorder="1" applyAlignment="1">
      <alignment vertical="center"/>
      <protection/>
    </xf>
    <xf numFmtId="164" fontId="13" fillId="2" borderId="1" xfId="21" applyFont="1" applyFill="1" applyBorder="1" applyAlignment="1">
      <alignment horizontal="center" vertical="center" wrapText="1"/>
      <protection/>
    </xf>
    <xf numFmtId="164" fontId="13" fillId="2" borderId="2" xfId="21" applyFont="1" applyFill="1" applyBorder="1" applyAlignment="1">
      <alignment horizontal="center" vertical="center" wrapText="1"/>
      <protection/>
    </xf>
    <xf numFmtId="164" fontId="13" fillId="2" borderId="3" xfId="21" applyFont="1" applyFill="1" applyBorder="1" applyAlignment="1">
      <alignment horizontal="center" vertical="center"/>
      <protection/>
    </xf>
    <xf numFmtId="164" fontId="13" fillId="2" borderId="24" xfId="0" applyNumberFormat="1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71" fontId="13" fillId="2" borderId="8" xfId="24" applyNumberFormat="1" applyFont="1" applyFill="1" applyBorder="1" applyAlignment="1" applyProtection="1">
      <alignment horizontal="center" vertical="center" wrapText="1"/>
      <protection/>
    </xf>
    <xf numFmtId="165" fontId="13" fillId="2" borderId="8" xfId="15" applyFont="1" applyFill="1" applyBorder="1" applyAlignment="1" applyProtection="1">
      <alignment horizontal="center" vertical="center" wrapText="1"/>
      <protection/>
    </xf>
    <xf numFmtId="164" fontId="13" fillId="2" borderId="25" xfId="21" applyFont="1" applyFill="1" applyBorder="1" applyAlignment="1">
      <alignment horizontal="center" vertical="center" wrapText="1"/>
      <protection/>
    </xf>
    <xf numFmtId="164" fontId="13" fillId="0" borderId="26" xfId="21" applyFont="1" applyFill="1" applyBorder="1" applyAlignment="1">
      <alignment horizontal="center" vertical="center" wrapText="1"/>
      <protection/>
    </xf>
    <xf numFmtId="164" fontId="13" fillId="0" borderId="4" xfId="23" applyFont="1" applyBorder="1" applyAlignment="1">
      <alignment horizontal="center" vertical="center"/>
      <protection/>
    </xf>
    <xf numFmtId="164" fontId="13" fillId="0" borderId="4" xfId="21" applyFont="1" applyBorder="1" applyAlignment="1">
      <alignment horizontal="center" vertical="center"/>
      <protection/>
    </xf>
    <xf numFmtId="167" fontId="32" fillId="0" borderId="4" xfId="24" applyNumberFormat="1" applyFont="1" applyFill="1" applyBorder="1" applyAlignment="1" applyProtection="1">
      <alignment horizontal="center" vertical="center"/>
      <protection/>
    </xf>
    <xf numFmtId="164" fontId="13" fillId="0" borderId="27" xfId="0" applyFont="1" applyBorder="1" applyAlignment="1">
      <alignment horizontal="center" vertical="center"/>
    </xf>
    <xf numFmtId="172" fontId="13" fillId="0" borderId="6" xfId="21" applyNumberFormat="1" applyFont="1" applyFill="1" applyBorder="1" applyAlignment="1">
      <alignment horizontal="center" vertical="center"/>
      <protection/>
    </xf>
    <xf numFmtId="164" fontId="13" fillId="0" borderId="28" xfId="21" applyFont="1" applyBorder="1" applyAlignment="1">
      <alignment horizontal="center" vertical="center" wrapText="1"/>
      <protection/>
    </xf>
    <xf numFmtId="164" fontId="13" fillId="0" borderId="6" xfId="23" applyFont="1" applyBorder="1" applyAlignment="1">
      <alignment horizontal="center" vertical="center"/>
      <protection/>
    </xf>
    <xf numFmtId="164" fontId="13" fillId="0" borderId="6" xfId="21" applyFont="1" applyBorder="1" applyAlignment="1">
      <alignment horizontal="center" vertical="center"/>
      <protection/>
    </xf>
    <xf numFmtId="164" fontId="13" fillId="0" borderId="18" xfId="0" applyFont="1" applyBorder="1" applyAlignment="1">
      <alignment horizontal="center" vertical="center"/>
    </xf>
    <xf numFmtId="164" fontId="13" fillId="0" borderId="28" xfId="21" applyFont="1" applyFill="1" applyBorder="1" applyAlignment="1">
      <alignment horizontal="center" vertical="center" wrapText="1"/>
      <protection/>
    </xf>
    <xf numFmtId="164" fontId="13" fillId="0" borderId="6" xfId="23" applyFont="1" applyBorder="1" applyAlignment="1">
      <alignment horizontal="center" vertical="center" wrapText="1"/>
      <protection/>
    </xf>
    <xf numFmtId="164" fontId="13" fillId="0" borderId="6" xfId="21" applyFont="1" applyFill="1" applyBorder="1" applyAlignment="1">
      <alignment horizontal="center" vertical="center"/>
      <protection/>
    </xf>
    <xf numFmtId="164" fontId="13" fillId="0" borderId="18" xfId="0" applyFont="1" applyBorder="1" applyAlignment="1">
      <alignment horizontal="center" vertical="center" wrapText="1"/>
    </xf>
    <xf numFmtId="168" fontId="33" fillId="0" borderId="0" xfId="0" applyNumberFormat="1" applyFont="1" applyAlignment="1">
      <alignment/>
    </xf>
    <xf numFmtId="164" fontId="13" fillId="0" borderId="29" xfId="21" applyFont="1" applyFill="1" applyBorder="1" applyAlignment="1">
      <alignment horizontal="center" vertical="center" wrapText="1"/>
      <protection/>
    </xf>
    <xf numFmtId="164" fontId="13" fillId="0" borderId="11" xfId="23" applyFont="1" applyBorder="1" applyAlignment="1">
      <alignment horizontal="center" vertical="center" wrapText="1"/>
      <protection/>
    </xf>
    <xf numFmtId="169" fontId="21" fillId="0" borderId="0" xfId="19" applyFont="1" applyFill="1" applyBorder="1" applyAlignment="1" applyProtection="1">
      <alignment horizontal="center" vertical="center" wrapText="1"/>
      <protection/>
    </xf>
    <xf numFmtId="164" fontId="13" fillId="0" borderId="30" xfId="21" applyFont="1" applyFill="1" applyBorder="1" applyAlignment="1">
      <alignment horizontal="center" vertical="center" wrapText="1"/>
      <protection/>
    </xf>
    <xf numFmtId="164" fontId="13" fillId="0" borderId="31" xfId="23" applyFont="1" applyBorder="1" applyAlignment="1">
      <alignment horizontal="center" vertical="center" wrapText="1"/>
      <protection/>
    </xf>
    <xf numFmtId="164" fontId="13" fillId="0" borderId="32" xfId="0" applyFont="1" applyBorder="1" applyAlignment="1">
      <alignment horizontal="center" vertical="center" wrapText="1"/>
    </xf>
    <xf numFmtId="164" fontId="13" fillId="0" borderId="33" xfId="0" applyFont="1" applyBorder="1" applyAlignment="1">
      <alignment horizontal="center" vertical="center" wrapText="1"/>
    </xf>
    <xf numFmtId="164" fontId="13" fillId="0" borderId="34" xfId="0" applyFont="1" applyBorder="1" applyAlignment="1">
      <alignment horizontal="center" vertical="center" wrapText="1"/>
    </xf>
    <xf numFmtId="164" fontId="13" fillId="0" borderId="35" xfId="0" applyFont="1" applyBorder="1" applyAlignment="1">
      <alignment horizontal="center" vertical="center" wrapText="1"/>
    </xf>
    <xf numFmtId="164" fontId="13" fillId="0" borderId="36" xfId="0" applyFont="1" applyBorder="1" applyAlignment="1">
      <alignment horizontal="center" vertical="center" wrapText="1"/>
    </xf>
    <xf numFmtId="164" fontId="13" fillId="0" borderId="37" xfId="0" applyFont="1" applyBorder="1" applyAlignment="1">
      <alignment horizontal="center" vertical="center" wrapText="1"/>
    </xf>
    <xf numFmtId="164" fontId="13" fillId="0" borderId="6" xfId="23" applyFont="1" applyFill="1" applyBorder="1" applyAlignment="1">
      <alignment horizontal="center" vertical="center" wrapText="1"/>
      <protection/>
    </xf>
    <xf numFmtId="164" fontId="13" fillId="0" borderId="11" xfId="21" applyFont="1" applyFill="1" applyBorder="1" applyAlignment="1">
      <alignment horizontal="center" vertical="center"/>
      <protection/>
    </xf>
    <xf numFmtId="167" fontId="32" fillId="0" borderId="11" xfId="24" applyNumberFormat="1" applyFont="1" applyFill="1" applyBorder="1" applyAlignment="1" applyProtection="1">
      <alignment horizontal="center" vertical="center"/>
      <protection/>
    </xf>
    <xf numFmtId="164" fontId="13" fillId="0" borderId="18" xfId="0" applyFont="1" applyFill="1" applyBorder="1" applyAlignment="1">
      <alignment horizontal="center" vertical="center" wrapText="1"/>
    </xf>
    <xf numFmtId="167" fontId="32" fillId="0" borderId="6" xfId="24" applyNumberFormat="1" applyFont="1" applyFill="1" applyBorder="1" applyAlignment="1" applyProtection="1">
      <alignment horizontal="center" vertical="center"/>
      <protection/>
    </xf>
    <xf numFmtId="164" fontId="13" fillId="0" borderId="16" xfId="21" applyFont="1" applyFill="1" applyBorder="1" applyAlignment="1">
      <alignment horizontal="center" vertical="center" wrapText="1"/>
      <protection/>
    </xf>
    <xf numFmtId="164" fontId="13" fillId="0" borderId="3" xfId="23" applyFont="1" applyBorder="1" applyAlignment="1">
      <alignment horizontal="center" vertical="center" wrapText="1"/>
      <protection/>
    </xf>
    <xf numFmtId="164" fontId="13" fillId="0" borderId="3" xfId="21" applyFont="1" applyFill="1" applyBorder="1" applyAlignment="1">
      <alignment horizontal="center" vertical="center"/>
      <protection/>
    </xf>
    <xf numFmtId="167" fontId="32" fillId="0" borderId="3" xfId="24" applyNumberFormat="1" applyFont="1" applyFill="1" applyBorder="1" applyAlignment="1" applyProtection="1">
      <alignment horizontal="center" vertical="center"/>
      <protection/>
    </xf>
    <xf numFmtId="164" fontId="13" fillId="0" borderId="17" xfId="0" applyFont="1" applyBorder="1" applyAlignment="1">
      <alignment horizontal="center" vertical="center"/>
    </xf>
    <xf numFmtId="164" fontId="13" fillId="0" borderId="38" xfId="21" applyFont="1" applyFill="1" applyBorder="1" applyAlignment="1">
      <alignment horizontal="center" vertical="center" wrapText="1"/>
      <protection/>
    </xf>
    <xf numFmtId="164" fontId="13" fillId="0" borderId="8" xfId="23" applyFont="1" applyBorder="1" applyAlignment="1">
      <alignment horizontal="center" vertical="center" wrapText="1"/>
      <protection/>
    </xf>
    <xf numFmtId="167" fontId="32" fillId="0" borderId="8" xfId="24" applyNumberFormat="1" applyFont="1" applyFill="1" applyBorder="1" applyAlignment="1" applyProtection="1">
      <alignment horizontal="center" vertical="center"/>
      <protection/>
    </xf>
    <xf numFmtId="164" fontId="13" fillId="0" borderId="39" xfId="0" applyFont="1" applyBorder="1" applyAlignment="1">
      <alignment horizontal="center" vertical="center"/>
    </xf>
    <xf numFmtId="172" fontId="13" fillId="0" borderId="8" xfId="21" applyNumberFormat="1" applyFont="1" applyFill="1" applyBorder="1" applyAlignment="1">
      <alignment horizontal="center" vertical="center"/>
      <protection/>
    </xf>
    <xf numFmtId="164" fontId="13" fillId="0" borderId="1" xfId="21" applyFont="1" applyFill="1" applyBorder="1" applyAlignment="1">
      <alignment horizontal="center" vertical="center" wrapText="1"/>
      <protection/>
    </xf>
    <xf numFmtId="164" fontId="13" fillId="0" borderId="2" xfId="23" applyFont="1" applyBorder="1" applyAlignment="1">
      <alignment horizontal="center" vertical="center" wrapText="1"/>
      <protection/>
    </xf>
    <xf numFmtId="167" fontId="32" fillId="0" borderId="2" xfId="24" applyNumberFormat="1" applyFont="1" applyFill="1" applyBorder="1" applyAlignment="1" applyProtection="1">
      <alignment horizontal="center" vertical="center"/>
      <protection/>
    </xf>
    <xf numFmtId="164" fontId="13" fillId="0" borderId="24" xfId="0" applyFont="1" applyBorder="1" applyAlignment="1">
      <alignment horizontal="center" vertical="center"/>
    </xf>
    <xf numFmtId="172" fontId="13" fillId="0" borderId="2" xfId="21" applyNumberFormat="1" applyFont="1" applyFill="1" applyBorder="1" applyAlignment="1">
      <alignment horizontal="center" vertical="center"/>
      <protection/>
    </xf>
    <xf numFmtId="164" fontId="13" fillId="0" borderId="40" xfId="0" applyFont="1" applyBorder="1" applyAlignment="1">
      <alignment horizontal="center" vertical="center"/>
    </xf>
    <xf numFmtId="164" fontId="13" fillId="0" borderId="14" xfId="0" applyFont="1" applyBorder="1" applyAlignment="1">
      <alignment horizontal="center" vertical="center"/>
    </xf>
    <xf numFmtId="164" fontId="13" fillId="0" borderId="41" xfId="0" applyFont="1" applyBorder="1" applyAlignment="1">
      <alignment horizontal="center" vertical="center"/>
    </xf>
    <xf numFmtId="164" fontId="31" fillId="0" borderId="42" xfId="23" applyFont="1" applyBorder="1" applyAlignment="1">
      <alignment horizontal="left" vertical="center" wrapText="1"/>
      <protection/>
    </xf>
    <xf numFmtId="164" fontId="31" fillId="0" borderId="0" xfId="23" applyFont="1" applyBorder="1" applyAlignment="1">
      <alignment vertical="center" wrapText="1"/>
      <protection/>
    </xf>
    <xf numFmtId="164" fontId="3" fillId="0" borderId="0" xfId="0" applyFont="1" applyBorder="1" applyAlignment="1">
      <alignment horizontal="center" vertical="center"/>
    </xf>
    <xf numFmtId="164" fontId="31" fillId="0" borderId="0" xfId="23" applyFont="1" applyBorder="1" applyAlignment="1">
      <alignment horizontal="left" vertical="center" wrapText="1"/>
      <protection/>
    </xf>
    <xf numFmtId="164" fontId="34" fillId="0" borderId="0" xfId="0" applyFont="1" applyBorder="1" applyAlignment="1">
      <alignment horizontal="center" vertical="center"/>
    </xf>
    <xf numFmtId="164" fontId="35" fillId="0" borderId="0" xfId="23" applyFont="1" applyFill="1" applyBorder="1" applyAlignment="1">
      <alignment horizontal="center" vertical="center" wrapText="1"/>
      <protection/>
    </xf>
    <xf numFmtId="164" fontId="21" fillId="0" borderId="0" xfId="22" applyFont="1" applyBorder="1" applyAlignment="1">
      <alignment horizontal="left" vertical="center"/>
      <protection/>
    </xf>
    <xf numFmtId="164" fontId="21" fillId="0" borderId="0" xfId="0" applyFont="1" applyAlignment="1">
      <alignment horizontal="left" vertical="center"/>
    </xf>
    <xf numFmtId="164" fontId="36" fillId="0" borderId="0" xfId="23" applyFont="1" applyFill="1" applyBorder="1" applyAlignment="1">
      <alignment horizontal="center" vertical="center" wrapText="1"/>
      <protection/>
    </xf>
    <xf numFmtId="164" fontId="37" fillId="0" borderId="0" xfId="23" applyFont="1" applyFill="1" applyBorder="1" applyAlignment="1">
      <alignment horizontal="center" vertical="center" wrapText="1"/>
      <protection/>
    </xf>
    <xf numFmtId="164" fontId="29" fillId="0" borderId="23" xfId="23" applyFont="1" applyBorder="1" applyAlignment="1">
      <alignment horizontal="center" vertical="center" wrapText="1"/>
      <protection/>
    </xf>
    <xf numFmtId="164" fontId="23" fillId="0" borderId="0" xfId="0" applyFont="1" applyFill="1" applyBorder="1" applyAlignment="1">
      <alignment horizontal="left"/>
    </xf>
    <xf numFmtId="164" fontId="29" fillId="0" borderId="0" xfId="23" applyFont="1" applyBorder="1" applyAlignment="1">
      <alignment vertical="center" wrapText="1"/>
      <protection/>
    </xf>
    <xf numFmtId="164" fontId="13" fillId="2" borderId="43" xfId="23" applyFont="1" applyFill="1" applyBorder="1" applyAlignment="1">
      <alignment horizontal="center" vertical="center" wrapText="1"/>
      <protection/>
    </xf>
    <xf numFmtId="164" fontId="13" fillId="2" borderId="2" xfId="0" applyFont="1" applyFill="1" applyBorder="1" applyAlignment="1">
      <alignment horizontal="center" vertical="center"/>
    </xf>
    <xf numFmtId="166" fontId="13" fillId="2" borderId="40" xfId="0" applyNumberFormat="1" applyFont="1" applyFill="1" applyBorder="1" applyAlignment="1">
      <alignment horizontal="center" vertical="center"/>
    </xf>
    <xf numFmtId="164" fontId="13" fillId="2" borderId="2" xfId="0" applyFont="1" applyFill="1" applyBorder="1" applyAlignment="1">
      <alignment horizontal="center" vertical="center" wrapText="1"/>
    </xf>
    <xf numFmtId="164" fontId="13" fillId="0" borderId="0" xfId="23" applyFont="1" applyFill="1" applyBorder="1" applyAlignment="1">
      <alignment vertical="center" wrapText="1"/>
      <protection/>
    </xf>
    <xf numFmtId="164" fontId="21" fillId="0" borderId="26" xfId="22" applyFont="1" applyBorder="1" applyAlignment="1">
      <alignment horizontal="center" vertical="center"/>
      <protection/>
    </xf>
    <xf numFmtId="164" fontId="21" fillId="0" borderId="4" xfId="22" applyFont="1" applyBorder="1" applyAlignment="1">
      <alignment horizontal="center" vertical="center"/>
      <protection/>
    </xf>
    <xf numFmtId="166" fontId="21" fillId="0" borderId="4" xfId="22" applyNumberFormat="1" applyFont="1" applyBorder="1" applyAlignment="1">
      <alignment horizontal="center" vertical="center"/>
      <protection/>
    </xf>
    <xf numFmtId="167" fontId="21" fillId="0" borderId="32" xfId="23" applyNumberFormat="1" applyFont="1" applyFill="1" applyBorder="1" applyAlignment="1">
      <alignment horizontal="center" vertical="center" wrapText="1"/>
      <protection/>
    </xf>
    <xf numFmtId="166" fontId="21" fillId="0" borderId="3" xfId="0" applyNumberFormat="1" applyFont="1" applyBorder="1" applyAlignment="1">
      <alignment horizontal="center" vertical="center"/>
    </xf>
    <xf numFmtId="164" fontId="21" fillId="0" borderId="28" xfId="22" applyFont="1" applyBorder="1" applyAlignment="1">
      <alignment horizontal="center" vertical="center" wrapText="1"/>
      <protection/>
    </xf>
    <xf numFmtId="164" fontId="21" fillId="0" borderId="6" xfId="22" applyFont="1" applyBorder="1" applyAlignment="1">
      <alignment horizontal="center" vertical="center" wrapText="1"/>
      <protection/>
    </xf>
    <xf numFmtId="166" fontId="21" fillId="0" borderId="6" xfId="22" applyNumberFormat="1" applyFont="1" applyBorder="1" applyAlignment="1">
      <alignment horizontal="center" vertical="center"/>
      <protection/>
    </xf>
    <xf numFmtId="167" fontId="21" fillId="0" borderId="44" xfId="23" applyNumberFormat="1" applyFont="1" applyFill="1" applyBorder="1" applyAlignment="1">
      <alignment horizontal="center" vertical="center" wrapText="1"/>
      <protection/>
    </xf>
    <xf numFmtId="166" fontId="21" fillId="0" borderId="6" xfId="0" applyNumberFormat="1" applyFont="1" applyBorder="1" applyAlignment="1">
      <alignment horizontal="center" vertical="center"/>
    </xf>
    <xf numFmtId="167" fontId="21" fillId="0" borderId="0" xfId="23" applyNumberFormat="1" applyFont="1" applyFill="1" applyBorder="1" applyAlignment="1">
      <alignment horizontal="center" vertical="center" wrapText="1"/>
      <protection/>
    </xf>
    <xf numFmtId="164" fontId="21" fillId="0" borderId="28" xfId="22" applyFont="1" applyBorder="1" applyAlignment="1">
      <alignment horizontal="center" vertical="center"/>
      <protection/>
    </xf>
    <xf numFmtId="164" fontId="21" fillId="0" borderId="6" xfId="22" applyFont="1" applyBorder="1" applyAlignment="1">
      <alignment horizontal="center" vertical="center"/>
      <protection/>
    </xf>
    <xf numFmtId="164" fontId="21" fillId="0" borderId="28" xfId="23" applyFont="1" applyBorder="1" applyAlignment="1">
      <alignment horizontal="center" vertical="center" wrapText="1"/>
      <protection/>
    </xf>
    <xf numFmtId="164" fontId="21" fillId="0" borderId="6" xfId="23" applyFont="1" applyBorder="1" applyAlignment="1">
      <alignment horizontal="center" vertical="center" wrapText="1"/>
      <protection/>
    </xf>
    <xf numFmtId="164" fontId="21" fillId="0" borderId="44" xfId="0" applyFont="1" applyFill="1" applyBorder="1" applyAlignment="1">
      <alignment horizontal="center" vertical="center"/>
    </xf>
    <xf numFmtId="166" fontId="21" fillId="0" borderId="11" xfId="0" applyNumberFormat="1" applyFont="1" applyBorder="1" applyAlignment="1">
      <alignment horizontal="center" vertical="center"/>
    </xf>
    <xf numFmtId="164" fontId="21" fillId="0" borderId="35" xfId="0" applyFont="1" applyFill="1" applyBorder="1" applyAlignment="1">
      <alignment horizontal="center" vertical="center"/>
    </xf>
    <xf numFmtId="164" fontId="21" fillId="0" borderId="38" xfId="22" applyFont="1" applyBorder="1" applyAlignment="1">
      <alignment horizontal="center" vertical="center"/>
      <protection/>
    </xf>
    <xf numFmtId="164" fontId="21" fillId="0" borderId="8" xfId="22" applyFont="1" applyBorder="1" applyAlignment="1">
      <alignment horizontal="center" vertical="center"/>
      <protection/>
    </xf>
    <xf numFmtId="166" fontId="21" fillId="0" borderId="8" xfId="22" applyNumberFormat="1" applyFont="1" applyBorder="1" applyAlignment="1">
      <alignment horizontal="center" vertical="center"/>
      <protection/>
    </xf>
    <xf numFmtId="171" fontId="21" fillId="0" borderId="45" xfId="25" applyNumberFormat="1" applyFont="1" applyFill="1" applyBorder="1" applyAlignment="1" applyProtection="1">
      <alignment vertical="center"/>
      <protection/>
    </xf>
    <xf numFmtId="166" fontId="21" fillId="0" borderId="8" xfId="0" applyNumberFormat="1" applyFont="1" applyBorder="1" applyAlignment="1">
      <alignment horizontal="center" vertical="center"/>
    </xf>
    <xf numFmtId="164" fontId="31" fillId="0" borderId="0" xfId="23" applyFont="1" applyBorder="1" applyAlignment="1">
      <alignment horizontal="center" vertical="center" wrapText="1"/>
      <protection/>
    </xf>
    <xf numFmtId="164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73" fontId="21" fillId="0" borderId="0" xfId="0" applyNumberFormat="1" applyFont="1" applyBorder="1" applyAlignment="1">
      <alignment horizontal="center" vertical="center"/>
    </xf>
    <xf numFmtId="164" fontId="29" fillId="0" borderId="0" xfId="23" applyFont="1" applyBorder="1" applyAlignment="1">
      <alignment horizontal="center" vertical="center" wrapText="1"/>
      <protection/>
    </xf>
    <xf numFmtId="164" fontId="13" fillId="2" borderId="1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6" fontId="21" fillId="0" borderId="0" xfId="19" applyNumberFormat="1" applyFont="1" applyFill="1" applyBorder="1" applyAlignment="1" applyProtection="1">
      <alignment horizontal="center" vertical="center"/>
      <protection/>
    </xf>
    <xf numFmtId="171" fontId="21" fillId="0" borderId="29" xfId="19" applyNumberFormat="1" applyFont="1" applyFill="1" applyBorder="1" applyAlignment="1" applyProtection="1">
      <alignment horizontal="center" vertical="center" wrapText="1"/>
      <protection/>
    </xf>
    <xf numFmtId="171" fontId="21" fillId="0" borderId="11" xfId="19" applyNumberFormat="1" applyFont="1" applyFill="1" applyBorder="1" applyAlignment="1" applyProtection="1">
      <alignment horizontal="center" vertical="center" wrapText="1"/>
      <protection/>
    </xf>
    <xf numFmtId="166" fontId="21" fillId="0" borderId="11" xfId="19" applyNumberFormat="1" applyFont="1" applyFill="1" applyBorder="1" applyAlignment="1" applyProtection="1">
      <alignment horizontal="center" vertical="center"/>
      <protection/>
    </xf>
    <xf numFmtId="167" fontId="21" fillId="0" borderId="11" xfId="23" applyNumberFormat="1" applyFont="1" applyFill="1" applyBorder="1" applyAlignment="1">
      <alignment horizontal="center" vertical="center" wrapText="1"/>
      <protection/>
    </xf>
    <xf numFmtId="171" fontId="21" fillId="0" borderId="38" xfId="19" applyNumberFormat="1" applyFont="1" applyFill="1" applyBorder="1" applyAlignment="1" applyProtection="1">
      <alignment horizontal="center" vertical="center" wrapText="1"/>
      <protection/>
    </xf>
    <xf numFmtId="171" fontId="21" fillId="0" borderId="8" xfId="19" applyNumberFormat="1" applyFont="1" applyFill="1" applyBorder="1" applyAlignment="1" applyProtection="1">
      <alignment horizontal="center" vertical="center" wrapText="1"/>
      <protection/>
    </xf>
    <xf numFmtId="166" fontId="21" fillId="0" borderId="8" xfId="19" applyNumberFormat="1" applyFont="1" applyFill="1" applyBorder="1" applyAlignment="1" applyProtection="1">
      <alignment horizontal="center" vertical="center"/>
      <protection/>
    </xf>
    <xf numFmtId="167" fontId="21" fillId="0" borderId="8" xfId="0" applyNumberFormat="1" applyFont="1" applyFill="1" applyBorder="1" applyAlignment="1">
      <alignment horizontal="center" vertical="center"/>
    </xf>
    <xf numFmtId="171" fontId="21" fillId="0" borderId="30" xfId="19" applyNumberFormat="1" applyFont="1" applyFill="1" applyBorder="1" applyAlignment="1" applyProtection="1">
      <alignment horizontal="center" vertical="center" wrapText="1"/>
      <protection/>
    </xf>
    <xf numFmtId="171" fontId="21" fillId="0" borderId="46" xfId="19" applyNumberFormat="1" applyFont="1" applyFill="1" applyBorder="1" applyAlignment="1" applyProtection="1">
      <alignment horizontal="center" vertical="center" wrapText="1"/>
      <protection/>
    </xf>
    <xf numFmtId="166" fontId="21" fillId="0" borderId="31" xfId="19" applyNumberFormat="1" applyFont="1" applyFill="1" applyBorder="1" applyAlignment="1" applyProtection="1">
      <alignment horizontal="center" vertical="center"/>
      <protection/>
    </xf>
    <xf numFmtId="167" fontId="21" fillId="0" borderId="31" xfId="23" applyNumberFormat="1" applyFont="1" applyFill="1" applyBorder="1" applyAlignment="1">
      <alignment horizontal="center" vertical="center" wrapText="1"/>
      <protection/>
    </xf>
    <xf numFmtId="166" fontId="21" fillId="0" borderId="4" xfId="0" applyNumberFormat="1" applyFont="1" applyBorder="1" applyAlignment="1">
      <alignment horizontal="center" vertical="center"/>
    </xf>
    <xf numFmtId="171" fontId="21" fillId="0" borderId="47" xfId="19" applyNumberFormat="1" applyFont="1" applyFill="1" applyBorder="1" applyAlignment="1" applyProtection="1">
      <alignment horizontal="center" vertical="center" wrapText="1"/>
      <protection/>
    </xf>
    <xf numFmtId="171" fontId="21" fillId="0" borderId="47" xfId="19" applyNumberFormat="1" applyFont="1" applyFill="1" applyBorder="1" applyAlignment="1" applyProtection="1">
      <alignment horizontal="center" vertical="center"/>
      <protection/>
    </xf>
    <xf numFmtId="171" fontId="21" fillId="0" borderId="6" xfId="19" applyNumberFormat="1" applyFont="1" applyFill="1" applyBorder="1" applyAlignment="1" applyProtection="1">
      <alignment horizontal="center" vertical="center" wrapText="1"/>
      <protection/>
    </xf>
    <xf numFmtId="166" fontId="21" fillId="0" borderId="39" xfId="0" applyNumberFormat="1" applyFont="1" applyBorder="1" applyAlignment="1">
      <alignment horizontal="center" vertical="center"/>
    </xf>
    <xf numFmtId="167" fontId="21" fillId="0" borderId="0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21" fillId="0" borderId="0" xfId="0" applyFont="1" applyAlignment="1">
      <alignment horizontal="right" vertical="center"/>
    </xf>
    <xf numFmtId="171" fontId="9" fillId="0" borderId="0" xfId="22" applyNumberFormat="1" applyFont="1" applyBorder="1" applyAlignment="1">
      <alignment horizontal="center" vertical="center"/>
      <protection/>
    </xf>
    <xf numFmtId="171" fontId="9" fillId="0" borderId="0" xfId="22" applyNumberFormat="1" applyFont="1" applyBorder="1" applyAlignment="1">
      <alignment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Базовые цены на продукцию общего назначения" xfId="21"/>
    <cellStyle name="Обычный_Базовые цены на специфичную продукцию" xfId="22"/>
    <cellStyle name="Обычный_ноябрь" xfId="23"/>
    <cellStyle name="Финансовый_Базовые цены на продукцию общего назначения" xfId="24"/>
    <cellStyle name="Финансовый_Базовые цены на специфичную продукцию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19050</xdr:rowOff>
    </xdr:from>
    <xdr:to>
      <xdr:col>1</xdr:col>
      <xdr:colOff>1590675</xdr:colOff>
      <xdr:row>7</xdr:row>
      <xdr:rowOff>95250</xdr:rowOff>
    </xdr:to>
    <xdr:pic>
      <xdr:nvPicPr>
        <xdr:cNvPr id="1" name="Графические объекты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733925" cy="461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75</xdr:row>
      <xdr:rowOff>638175</xdr:rowOff>
    </xdr:from>
    <xdr:to>
      <xdr:col>0</xdr:col>
      <xdr:colOff>3857625</xdr:colOff>
      <xdr:row>79</xdr:row>
      <xdr:rowOff>161925</xdr:rowOff>
    </xdr:to>
    <xdr:pic>
      <xdr:nvPicPr>
        <xdr:cNvPr id="2" name="Графические объекты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5194875"/>
          <a:ext cx="3762375" cy="1857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81</xdr:row>
      <xdr:rowOff>161925</xdr:rowOff>
    </xdr:from>
    <xdr:to>
      <xdr:col>0</xdr:col>
      <xdr:colOff>3857625</xdr:colOff>
      <xdr:row>83</xdr:row>
      <xdr:rowOff>114300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38195250"/>
          <a:ext cx="36671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84</xdr:row>
      <xdr:rowOff>704850</xdr:rowOff>
    </xdr:from>
    <xdr:to>
      <xdr:col>0</xdr:col>
      <xdr:colOff>3676650</xdr:colOff>
      <xdr:row>90</xdr:row>
      <xdr:rowOff>190500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40452675"/>
          <a:ext cx="326707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161925</xdr:rowOff>
    </xdr:from>
    <xdr:to>
      <xdr:col>1</xdr:col>
      <xdr:colOff>247650</xdr:colOff>
      <xdr:row>6</xdr:row>
      <xdr:rowOff>38100</xdr:rowOff>
    </xdr:to>
    <xdr:pic>
      <xdr:nvPicPr>
        <xdr:cNvPr id="1" name="Графические объекты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213360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0</xdr:col>
      <xdr:colOff>2390775</xdr:colOff>
      <xdr:row>6</xdr:row>
      <xdr:rowOff>190500</xdr:rowOff>
    </xdr:to>
    <xdr:pic>
      <xdr:nvPicPr>
        <xdr:cNvPr id="1" name="Графические объекты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2324100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servis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servis.ru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view="pageBreakPreview" zoomScale="50" zoomScaleNormal="50" zoomScaleSheetLayoutView="50" workbookViewId="0" topLeftCell="A61">
      <selection activeCell="E85" sqref="E85"/>
    </sheetView>
  </sheetViews>
  <sheetFormatPr defaultColWidth="9.140625" defaultRowHeight="17.25" customHeight="1"/>
  <cols>
    <col min="1" max="1" width="61.7109375" style="1" customWidth="1"/>
    <col min="2" max="2" width="61.421875" style="1" customWidth="1"/>
    <col min="3" max="3" width="17.00390625" style="1" customWidth="1"/>
    <col min="4" max="8" width="31.00390625" style="1" customWidth="1"/>
    <col min="9" max="9" width="26.00390625" style="1" customWidth="1"/>
    <col min="10" max="10" width="14.421875" style="1" customWidth="1"/>
    <col min="11" max="11" width="9.140625" style="1" customWidth="1"/>
    <col min="12" max="13" width="9.421875" style="1" customWidth="1"/>
    <col min="14" max="253" width="9.140625" style="1" customWidth="1"/>
  </cols>
  <sheetData>
    <row r="1" spans="1:9" ht="51" customHeight="1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</row>
    <row r="2" spans="1:9" ht="51" customHeight="1">
      <c r="A2" s="4"/>
      <c r="B2" s="5" t="s">
        <v>2</v>
      </c>
      <c r="C2" s="5"/>
      <c r="D2" s="5"/>
      <c r="E2" s="5"/>
      <c r="F2" s="5"/>
      <c r="G2" s="5"/>
      <c r="H2" s="5"/>
      <c r="I2" s="5"/>
    </row>
    <row r="3" spans="1:9" ht="51" customHeight="1">
      <c r="A3" s="6"/>
      <c r="B3" s="3" t="s">
        <v>3</v>
      </c>
      <c r="C3" s="3"/>
      <c r="D3" s="3"/>
      <c r="E3" s="3"/>
      <c r="F3" s="3"/>
      <c r="G3" s="3"/>
      <c r="H3" s="3"/>
      <c r="I3" s="3"/>
    </row>
    <row r="4" spans="1:9" ht="51" customHeight="1">
      <c r="A4" s="7"/>
      <c r="B4" s="3" t="s">
        <v>4</v>
      </c>
      <c r="C4" s="3"/>
      <c r="D4" s="3"/>
      <c r="E4" s="3"/>
      <c r="F4" s="3"/>
      <c r="G4" s="3"/>
      <c r="H4" s="3"/>
      <c r="I4" s="3"/>
    </row>
    <row r="5" spans="1:9" ht="51" customHeight="1">
      <c r="A5" s="7"/>
      <c r="B5" s="8"/>
      <c r="C5" s="9"/>
      <c r="D5" s="9"/>
      <c r="E5" s="9"/>
      <c r="F5" s="9"/>
      <c r="G5" s="9"/>
      <c r="H5" s="9"/>
      <c r="I5"/>
    </row>
    <row r="6" spans="1:9" ht="51" customHeight="1">
      <c r="A6" s="7"/>
      <c r="B6" s="10" t="s">
        <v>5</v>
      </c>
      <c r="C6" s="10"/>
      <c r="D6" s="10"/>
      <c r="E6" s="11"/>
      <c r="F6" s="12"/>
      <c r="G6" s="13" t="s">
        <v>6</v>
      </c>
      <c r="H6" s="13"/>
      <c r="I6" s="13"/>
    </row>
    <row r="7" spans="1:9" ht="51" customHeight="1">
      <c r="A7" s="7"/>
      <c r="B7" s="14"/>
      <c r="C7" s="15"/>
      <c r="D7" s="16" t="s">
        <v>7</v>
      </c>
      <c r="E7" s="17" t="s">
        <v>8</v>
      </c>
      <c r="F7" s="17"/>
      <c r="G7" s="17"/>
      <c r="H7" s="17"/>
      <c r="I7" s="17"/>
    </row>
    <row r="8" spans="1:9" ht="102.75" customHeight="1">
      <c r="A8" s="18" t="s">
        <v>9</v>
      </c>
      <c r="B8" s="19" t="s">
        <v>10</v>
      </c>
      <c r="C8" s="19" t="s">
        <v>11</v>
      </c>
      <c r="D8" s="20" t="s">
        <v>12</v>
      </c>
      <c r="E8" s="20" t="s">
        <v>13</v>
      </c>
      <c r="F8" s="20" t="s">
        <v>14</v>
      </c>
      <c r="G8" s="20" t="s">
        <v>15</v>
      </c>
      <c r="H8" s="20" t="s">
        <v>16</v>
      </c>
      <c r="I8" s="21"/>
    </row>
    <row r="9" spans="1:20" ht="33.75" customHeight="1">
      <c r="A9" s="22" t="s">
        <v>17</v>
      </c>
      <c r="B9" s="23" t="s">
        <v>18</v>
      </c>
      <c r="C9" s="24">
        <v>0.8</v>
      </c>
      <c r="D9" s="25">
        <v>45369.55452658228</v>
      </c>
      <c r="E9" s="26"/>
      <c r="F9" s="26"/>
      <c r="G9" s="26"/>
      <c r="H9" s="27">
        <v>66954.33178987342</v>
      </c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33.75" customHeight="1">
      <c r="A10" s="22"/>
      <c r="B10" s="23"/>
      <c r="C10" s="30">
        <v>1</v>
      </c>
      <c r="D10" s="31">
        <v>43637.86439556962</v>
      </c>
      <c r="E10" s="31"/>
      <c r="F10" s="31"/>
      <c r="G10" s="31"/>
      <c r="H10" s="32">
        <v>62284.90337357595</v>
      </c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33.75" customHeight="1">
      <c r="A11" s="22"/>
      <c r="B11" s="23"/>
      <c r="C11" s="30">
        <v>1.2</v>
      </c>
      <c r="D11" s="31">
        <v>42868.56130759494</v>
      </c>
      <c r="E11" s="31">
        <v>51366.656570253166</v>
      </c>
      <c r="F11" s="31"/>
      <c r="G11" s="31">
        <v>58248.308143037975</v>
      </c>
      <c r="H11" s="32">
        <v>54255.758473721515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33.75" customHeight="1">
      <c r="A12" s="22"/>
      <c r="B12" s="23"/>
      <c r="C12" s="30">
        <v>1.4</v>
      </c>
      <c r="D12" s="31">
        <v>42868.56130759494</v>
      </c>
      <c r="E12" s="31">
        <v>50640.82264493671</v>
      </c>
      <c r="F12" s="31"/>
      <c r="G12" s="31"/>
      <c r="H12" s="32">
        <v>53442.387247569626</v>
      </c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33.75" customHeight="1">
      <c r="A13" s="22"/>
      <c r="B13" s="23"/>
      <c r="C13" s="30">
        <v>1.6</v>
      </c>
      <c r="D13" s="31">
        <v>40398.906322151895</v>
      </c>
      <c r="E13" s="31">
        <v>49161.86020379746</v>
      </c>
      <c r="F13" s="31"/>
      <c r="G13" s="31"/>
      <c r="H13" s="32">
        <v>51858.57821879747</v>
      </c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33.75" customHeight="1">
      <c r="A14" s="22"/>
      <c r="B14" s="23"/>
      <c r="C14" s="30">
        <v>2</v>
      </c>
      <c r="D14" s="31">
        <v>40398.906322151895</v>
      </c>
      <c r="E14" s="31"/>
      <c r="F14" s="31">
        <v>48712.74793087342</v>
      </c>
      <c r="G14" s="31"/>
      <c r="H14" s="32">
        <v>51858.57821879747</v>
      </c>
      <c r="I14" s="28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33.75" customHeight="1">
      <c r="A15" s="22"/>
      <c r="B15" s="23"/>
      <c r="C15" s="30">
        <v>3</v>
      </c>
      <c r="D15" s="31">
        <v>39868.17817341772</v>
      </c>
      <c r="E15" s="31"/>
      <c r="F15" s="31">
        <v>48154.6835443038</v>
      </c>
      <c r="G15" s="31"/>
      <c r="H15" s="32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33.75" customHeight="1">
      <c r="A16" s="22"/>
      <c r="B16" s="23"/>
      <c r="C16" s="30">
        <v>4</v>
      </c>
      <c r="D16" s="31">
        <v>39363.73370443038</v>
      </c>
      <c r="E16" s="31"/>
      <c r="F16" s="31">
        <v>47539.49367088608</v>
      </c>
      <c r="G16" s="31"/>
      <c r="H16" s="32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33.75" customHeight="1">
      <c r="A17" s="22"/>
      <c r="B17" s="23"/>
      <c r="C17" s="33">
        <v>5</v>
      </c>
      <c r="D17" s="34">
        <v>38811.77642974684</v>
      </c>
      <c r="E17" s="34"/>
      <c r="F17" s="34"/>
      <c r="G17" s="34"/>
      <c r="H17" s="35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17" ht="33.75" customHeight="1">
      <c r="A18" s="22" t="s">
        <v>19</v>
      </c>
      <c r="B18" s="36" t="s">
        <v>20</v>
      </c>
      <c r="C18" s="37">
        <v>0.8</v>
      </c>
      <c r="D18" s="31">
        <v>53013.66974999999</v>
      </c>
      <c r="E18" s="31">
        <v>67797.69353101266</v>
      </c>
      <c r="F18" s="31"/>
      <c r="G18" s="31">
        <v>67375.73279122786</v>
      </c>
      <c r="H18" s="32">
        <v>75367.80714682912</v>
      </c>
      <c r="I18" s="28"/>
      <c r="J18" s="29"/>
      <c r="K18" s="29"/>
      <c r="L18" s="29"/>
      <c r="M18" s="29"/>
      <c r="N18" s="29"/>
      <c r="O18" s="29"/>
      <c r="P18" s="29"/>
      <c r="Q18" s="38"/>
    </row>
    <row r="19" spans="1:17" ht="33.75" customHeight="1">
      <c r="A19" s="22"/>
      <c r="B19" s="36"/>
      <c r="C19" s="37">
        <v>1</v>
      </c>
      <c r="D19" s="31">
        <v>48799.719450000004</v>
      </c>
      <c r="E19" s="31">
        <v>61969.173560126575</v>
      </c>
      <c r="F19" s="31"/>
      <c r="G19" s="31">
        <v>65975.9810444557</v>
      </c>
      <c r="H19" s="32">
        <v>66582.57804861394</v>
      </c>
      <c r="I19" s="28"/>
      <c r="J19" s="29"/>
      <c r="K19" s="29"/>
      <c r="L19" s="29"/>
      <c r="M19" s="29"/>
      <c r="N19" s="29"/>
      <c r="O19" s="29"/>
      <c r="P19" s="38"/>
      <c r="Q19" s="38"/>
    </row>
    <row r="20" spans="1:17" ht="33.75" customHeight="1">
      <c r="A20" s="22"/>
      <c r="B20" s="36"/>
      <c r="C20" s="37">
        <v>1.2</v>
      </c>
      <c r="D20" s="31">
        <v>47803.90995</v>
      </c>
      <c r="E20" s="31">
        <v>53517.873497468354</v>
      </c>
      <c r="F20" s="31"/>
      <c r="G20" s="31">
        <v>64438.365510278476</v>
      </c>
      <c r="H20" s="32">
        <v>57975.918702518975</v>
      </c>
      <c r="I20" s="28"/>
      <c r="J20" s="39"/>
      <c r="K20" s="39"/>
      <c r="L20" s="39"/>
      <c r="M20" s="39"/>
      <c r="N20" s="39"/>
      <c r="O20" s="29"/>
      <c r="P20" s="38"/>
      <c r="Q20" s="38"/>
    </row>
    <row r="21" spans="1:17" ht="33.75" customHeight="1">
      <c r="A21" s="22"/>
      <c r="B21" s="36"/>
      <c r="C21" s="37">
        <v>1.4</v>
      </c>
      <c r="D21" s="31">
        <v>46817.95995</v>
      </c>
      <c r="E21" s="31">
        <v>53330.84127721519</v>
      </c>
      <c r="F21" s="31"/>
      <c r="G21" s="31"/>
      <c r="H21" s="32">
        <v>55769.16426850632</v>
      </c>
      <c r="I21" s="28"/>
      <c r="J21" s="39"/>
      <c r="K21" s="39"/>
      <c r="L21" s="39"/>
      <c r="M21" s="39"/>
      <c r="N21" s="39"/>
      <c r="O21" s="29"/>
      <c r="P21" s="38"/>
      <c r="Q21" s="38"/>
    </row>
    <row r="22" spans="1:17" ht="33.75" customHeight="1">
      <c r="A22" s="22"/>
      <c r="B22" s="36"/>
      <c r="C22" s="37">
        <v>1.6</v>
      </c>
      <c r="D22" s="31">
        <v>45868.4901</v>
      </c>
      <c r="E22" s="31">
        <v>52932.99173164557</v>
      </c>
      <c r="F22" s="31"/>
      <c r="G22" s="31"/>
      <c r="H22" s="32">
        <v>56248.30630675949</v>
      </c>
      <c r="I22" s="28"/>
      <c r="J22" s="39"/>
      <c r="K22" s="39"/>
      <c r="L22" s="39"/>
      <c r="M22" s="39"/>
      <c r="N22" s="39"/>
      <c r="O22" s="29"/>
      <c r="P22" s="38"/>
      <c r="Q22" s="38"/>
    </row>
    <row r="23" spans="1:17" ht="33.75" customHeight="1">
      <c r="A23" s="22"/>
      <c r="B23" s="36"/>
      <c r="C23" s="37">
        <v>2</v>
      </c>
      <c r="D23" s="31">
        <v>44850.98969999999</v>
      </c>
      <c r="E23" s="31">
        <v>52652.782706329104</v>
      </c>
      <c r="F23" s="31">
        <v>52482.32075166709</v>
      </c>
      <c r="G23" s="31"/>
      <c r="H23" s="32">
        <v>56927.89489529114</v>
      </c>
      <c r="I23" s="28"/>
      <c r="J23" s="39"/>
      <c r="K23" s="39"/>
      <c r="L23" s="39"/>
      <c r="M23" s="39"/>
      <c r="N23" s="29"/>
      <c r="O23" s="29"/>
      <c r="P23" s="38"/>
      <c r="Q23" s="38"/>
    </row>
    <row r="24" spans="1:17" ht="33.75" customHeight="1">
      <c r="A24" s="22"/>
      <c r="B24" s="36"/>
      <c r="C24" s="40">
        <v>3</v>
      </c>
      <c r="D24" s="31">
        <v>44328.4362</v>
      </c>
      <c r="E24" s="31"/>
      <c r="F24" s="31">
        <v>51739.07594936709</v>
      </c>
      <c r="G24" s="31"/>
      <c r="H24" s="32"/>
      <c r="I24" s="28"/>
      <c r="J24" s="39"/>
      <c r="K24" s="39"/>
      <c r="L24" s="39"/>
      <c r="M24" s="39"/>
      <c r="N24" s="38"/>
      <c r="O24" s="38"/>
      <c r="P24" s="38"/>
      <c r="Q24" s="38"/>
    </row>
    <row r="25" spans="1:17" ht="33.75" customHeight="1">
      <c r="A25" s="22"/>
      <c r="B25" s="36"/>
      <c r="C25" s="40">
        <v>4</v>
      </c>
      <c r="D25" s="31">
        <v>43806.86865</v>
      </c>
      <c r="E25" s="31"/>
      <c r="F25" s="31">
        <v>51118.20253164556</v>
      </c>
      <c r="G25" s="31"/>
      <c r="H25" s="32"/>
      <c r="I25" s="28"/>
      <c r="J25" s="39"/>
      <c r="K25" s="39"/>
      <c r="L25" s="39"/>
      <c r="M25" s="39"/>
      <c r="N25" s="38"/>
      <c r="O25" s="38"/>
      <c r="P25" s="38"/>
      <c r="Q25" s="38"/>
    </row>
    <row r="26" spans="1:17" ht="33.75" customHeight="1">
      <c r="A26" s="22"/>
      <c r="B26" s="36"/>
      <c r="C26" s="41">
        <v>5</v>
      </c>
      <c r="D26" s="34">
        <v>43203.46725</v>
      </c>
      <c r="E26" s="34"/>
      <c r="F26" s="34"/>
      <c r="G26" s="34"/>
      <c r="H26" s="35"/>
      <c r="I26" s="28"/>
      <c r="J26" s="39"/>
      <c r="K26" s="39"/>
      <c r="L26" s="39"/>
      <c r="M26" s="39"/>
      <c r="N26" s="38"/>
      <c r="O26" s="38"/>
      <c r="P26" s="38"/>
      <c r="Q26" s="38"/>
    </row>
    <row r="27" spans="1:21" ht="33.75" customHeight="1">
      <c r="A27" s="22" t="s">
        <v>21</v>
      </c>
      <c r="B27" s="23" t="s">
        <v>22</v>
      </c>
      <c r="C27" s="37">
        <v>2</v>
      </c>
      <c r="D27" s="31">
        <v>44048.34</v>
      </c>
      <c r="E27" s="31">
        <v>55952.073000000004</v>
      </c>
      <c r="F27" s="31">
        <v>55755.789579899996</v>
      </c>
      <c r="G27" s="31"/>
      <c r="H27" s="31"/>
      <c r="I27" s="28"/>
      <c r="J27" s="29"/>
      <c r="K27" s="29"/>
      <c r="L27" s="29"/>
      <c r="M27" s="29"/>
      <c r="N27" s="29"/>
      <c r="O27" s="29"/>
      <c r="P27" s="29"/>
      <c r="Q27" s="29"/>
      <c r="R27" s="29">
        <f>J27*1.13</f>
        <v>0</v>
      </c>
      <c r="S27" s="29"/>
      <c r="T27" s="29"/>
      <c r="U27" s="29">
        <f>M27*1.13</f>
        <v>0</v>
      </c>
    </row>
    <row r="28" spans="1:21" ht="33.75" customHeight="1">
      <c r="A28" s="22"/>
      <c r="B28" s="23"/>
      <c r="C28" s="40">
        <v>3</v>
      </c>
      <c r="D28" s="31">
        <v>43594.098750000005</v>
      </c>
      <c r="E28" s="31"/>
      <c r="F28" s="31">
        <v>55364.607</v>
      </c>
      <c r="G28" s="31"/>
      <c r="H28" s="31"/>
      <c r="I28" s="28"/>
      <c r="J28" s="29"/>
      <c r="K28" s="29"/>
      <c r="L28" s="29"/>
      <c r="M28" s="29"/>
      <c r="N28" s="29"/>
      <c r="O28" s="29"/>
      <c r="P28" s="29"/>
      <c r="Q28" s="29"/>
      <c r="R28" s="29">
        <f>J28*1.13</f>
        <v>0</v>
      </c>
      <c r="S28" s="29"/>
      <c r="T28" s="29"/>
      <c r="U28" s="29">
        <f>M28*1.13</f>
        <v>0</v>
      </c>
    </row>
    <row r="29" spans="1:21" ht="33.75" customHeight="1">
      <c r="A29" s="22"/>
      <c r="B29" s="23"/>
      <c r="C29" s="40">
        <v>4</v>
      </c>
      <c r="D29" s="31">
        <v>43322.715000000004</v>
      </c>
      <c r="E29" s="31"/>
      <c r="F29" s="31">
        <v>55019.79</v>
      </c>
      <c r="G29" s="31"/>
      <c r="H29" s="31"/>
      <c r="I29" s="28"/>
      <c r="J29" s="29"/>
      <c r="K29" s="29"/>
      <c r="L29" s="29"/>
      <c r="M29" s="29"/>
      <c r="N29" s="29"/>
      <c r="O29" s="29"/>
      <c r="P29" s="29"/>
      <c r="Q29" s="29"/>
      <c r="R29" s="29">
        <f>J29*1.13</f>
        <v>0</v>
      </c>
      <c r="S29" s="29"/>
      <c r="T29" s="29"/>
      <c r="U29" s="29">
        <f>M29*1.13</f>
        <v>0</v>
      </c>
    </row>
    <row r="30" spans="1:21" ht="33.75" customHeight="1">
      <c r="A30" s="22"/>
      <c r="B30" s="23"/>
      <c r="C30" s="41">
        <v>5</v>
      </c>
      <c r="D30" s="34">
        <v>43328.52</v>
      </c>
      <c r="E30" s="34"/>
      <c r="F30" s="34"/>
      <c r="G30" s="34"/>
      <c r="H30" s="34"/>
      <c r="I30" s="28"/>
      <c r="J30" s="29"/>
      <c r="K30" s="29"/>
      <c r="L30" s="29"/>
      <c r="M30" s="29"/>
      <c r="N30" s="29"/>
      <c r="O30" s="29"/>
      <c r="P30" s="29"/>
      <c r="Q30" s="29"/>
      <c r="R30" s="29">
        <f>J30*1.13</f>
        <v>0</v>
      </c>
      <c r="S30" s="29"/>
      <c r="T30" s="29"/>
      <c r="U30" s="29">
        <f>M30*1.13</f>
        <v>0</v>
      </c>
    </row>
    <row r="31" spans="1:17" ht="33.75" customHeight="1">
      <c r="A31" s="22" t="s">
        <v>23</v>
      </c>
      <c r="B31" s="23" t="s">
        <v>24</v>
      </c>
      <c r="C31" s="37">
        <v>2</v>
      </c>
      <c r="D31" s="31">
        <v>53455.15406970001</v>
      </c>
      <c r="E31" s="42">
        <v>58409.91</v>
      </c>
      <c r="F31" s="42">
        <v>58204.53258299999</v>
      </c>
      <c r="G31" s="31"/>
      <c r="H31" s="31"/>
      <c r="I31" s="28"/>
      <c r="J31" s="29"/>
      <c r="K31" s="29"/>
      <c r="L31" s="29"/>
      <c r="M31" s="29"/>
      <c r="N31" s="29"/>
      <c r="O31" s="29"/>
      <c r="P31" s="29"/>
      <c r="Q31" s="38"/>
    </row>
    <row r="32" spans="1:17" ht="33.75" customHeight="1">
      <c r="A32" s="22"/>
      <c r="B32" s="23"/>
      <c r="C32" s="40">
        <v>3</v>
      </c>
      <c r="D32" s="31">
        <v>52749.773426700005</v>
      </c>
      <c r="E32" s="31"/>
      <c r="F32" s="31">
        <v>57497.364</v>
      </c>
      <c r="G32" s="31"/>
      <c r="H32" s="31"/>
      <c r="I32" s="28"/>
      <c r="J32" s="29"/>
      <c r="K32" s="29"/>
      <c r="L32" s="29"/>
      <c r="M32" s="29"/>
      <c r="N32" s="29"/>
      <c r="O32" s="29"/>
      <c r="P32" s="29"/>
      <c r="Q32" s="38"/>
    </row>
    <row r="33" spans="1:17" ht="33.75" customHeight="1">
      <c r="A33" s="22"/>
      <c r="B33" s="23"/>
      <c r="C33" s="40">
        <v>4</v>
      </c>
      <c r="D33" s="31">
        <v>52046.867803500005</v>
      </c>
      <c r="E33" s="31"/>
      <c r="F33" s="31">
        <v>56731.104</v>
      </c>
      <c r="G33" s="31"/>
      <c r="H33" s="31"/>
      <c r="I33" s="28"/>
      <c r="J33" s="29"/>
      <c r="K33" s="29"/>
      <c r="L33" s="29"/>
      <c r="M33" s="29"/>
      <c r="N33" s="29"/>
      <c r="O33" s="29"/>
      <c r="P33" s="29"/>
      <c r="Q33" s="38"/>
    </row>
    <row r="34" spans="1:17" ht="33.75" customHeight="1">
      <c r="A34" s="22"/>
      <c r="B34" s="23"/>
      <c r="C34" s="41">
        <v>5</v>
      </c>
      <c r="D34" s="34"/>
      <c r="E34" s="34"/>
      <c r="F34" s="34"/>
      <c r="G34" s="34"/>
      <c r="H34" s="34"/>
      <c r="I34" s="28"/>
      <c r="J34" s="29"/>
      <c r="K34" s="29"/>
      <c r="L34" s="29"/>
      <c r="M34" s="29"/>
      <c r="N34" s="29">
        <f>H34*1.14</f>
        <v>0</v>
      </c>
      <c r="O34" s="29">
        <f>I34*1.14</f>
        <v>0</v>
      </c>
      <c r="P34" s="29" t="e">
        <f>#REF!*1.14</f>
        <v>#REF!</v>
      </c>
      <c r="Q34" s="38"/>
    </row>
    <row r="35" spans="1:17" ht="33.75" customHeight="1">
      <c r="A35" s="22" t="s">
        <v>25</v>
      </c>
      <c r="B35" s="23" t="s">
        <v>26</v>
      </c>
      <c r="C35" s="37">
        <v>2</v>
      </c>
      <c r="D35" s="31"/>
      <c r="E35" s="31"/>
      <c r="F35" s="31"/>
      <c r="G35" s="31"/>
      <c r="H35" s="31"/>
      <c r="I35" s="28"/>
      <c r="J35" s="38"/>
      <c r="K35" s="38"/>
      <c r="L35" s="38"/>
      <c r="M35" s="38"/>
      <c r="N35" s="38"/>
      <c r="O35" s="38"/>
      <c r="P35" s="38"/>
      <c r="Q35" s="38"/>
    </row>
    <row r="36" spans="1:17" ht="33.75" customHeight="1">
      <c r="A36" s="22"/>
      <c r="B36" s="23"/>
      <c r="C36" s="40">
        <v>3</v>
      </c>
      <c r="D36" s="31">
        <v>27500</v>
      </c>
      <c r="E36" s="31"/>
      <c r="F36" s="31">
        <v>36500</v>
      </c>
      <c r="G36" s="31"/>
      <c r="H36" s="31"/>
      <c r="I36" s="28"/>
      <c r="J36" s="38"/>
      <c r="K36" s="38"/>
      <c r="L36" s="38"/>
      <c r="M36" s="38"/>
      <c r="N36" s="38"/>
      <c r="O36" s="38"/>
      <c r="P36" s="38"/>
      <c r="Q36" s="38"/>
    </row>
    <row r="37" spans="1:17" ht="33.75" customHeight="1">
      <c r="A37" s="22"/>
      <c r="B37" s="23"/>
      <c r="C37" s="40">
        <v>4</v>
      </c>
      <c r="D37" s="31">
        <v>27500</v>
      </c>
      <c r="E37" s="31"/>
      <c r="F37" s="31">
        <v>36500</v>
      </c>
      <c r="G37" s="31"/>
      <c r="H37" s="31"/>
      <c r="I37" s="28"/>
      <c r="J37" s="38"/>
      <c r="K37" s="38"/>
      <c r="L37" s="38"/>
      <c r="M37" s="38"/>
      <c r="N37" s="38"/>
      <c r="O37" s="38"/>
      <c r="P37" s="38"/>
      <c r="Q37" s="38"/>
    </row>
    <row r="38" spans="1:17" ht="33.75" customHeight="1">
      <c r="A38" s="22"/>
      <c r="B38" s="23"/>
      <c r="C38" s="41">
        <v>5</v>
      </c>
      <c r="D38" s="34">
        <v>27500</v>
      </c>
      <c r="E38" s="34"/>
      <c r="F38" s="31">
        <v>36500</v>
      </c>
      <c r="G38" s="34"/>
      <c r="H38" s="34"/>
      <c r="I38" s="28"/>
      <c r="J38" s="38"/>
      <c r="K38" s="38"/>
      <c r="L38" s="38"/>
      <c r="M38" s="38"/>
      <c r="N38" s="38"/>
      <c r="O38" s="38"/>
      <c r="P38" s="38"/>
      <c r="Q38" s="38"/>
    </row>
    <row r="39" spans="1:17" ht="33.75" customHeight="1">
      <c r="A39" s="22" t="s">
        <v>27</v>
      </c>
      <c r="B39" s="23" t="s">
        <v>28</v>
      </c>
      <c r="C39" s="37">
        <v>2</v>
      </c>
      <c r="D39" s="43"/>
      <c r="E39" s="43"/>
      <c r="F39" s="43"/>
      <c r="G39" s="43"/>
      <c r="H39" s="43"/>
      <c r="I39" s="44"/>
      <c r="J39" s="29"/>
      <c r="K39" s="29"/>
      <c r="L39" s="29"/>
      <c r="M39" s="29"/>
      <c r="N39" s="29"/>
      <c r="O39" s="38"/>
      <c r="P39" s="38"/>
      <c r="Q39" s="38"/>
    </row>
    <row r="40" spans="1:17" ht="33.75" customHeight="1">
      <c r="A40" s="22"/>
      <c r="B40" s="23"/>
      <c r="C40" s="40">
        <v>3</v>
      </c>
      <c r="D40" s="31">
        <v>78218</v>
      </c>
      <c r="E40" s="31"/>
      <c r="F40" s="31">
        <v>95425.96</v>
      </c>
      <c r="G40" s="43"/>
      <c r="H40" s="43"/>
      <c r="I40" s="44"/>
      <c r="J40" s="45"/>
      <c r="K40" s="29"/>
      <c r="L40" s="29"/>
      <c r="M40" s="29"/>
      <c r="N40" s="29"/>
      <c r="O40" s="38"/>
      <c r="P40" s="38"/>
      <c r="Q40" s="38"/>
    </row>
    <row r="41" spans="1:17" ht="33.75" customHeight="1">
      <c r="A41" s="22"/>
      <c r="B41" s="23"/>
      <c r="C41" s="40">
        <v>4</v>
      </c>
      <c r="D41" s="31">
        <v>77115</v>
      </c>
      <c r="E41" s="31"/>
      <c r="F41" s="31">
        <v>94080.3</v>
      </c>
      <c r="G41" s="43"/>
      <c r="H41" s="43"/>
      <c r="I41" s="44"/>
      <c r="J41" s="45"/>
      <c r="K41" s="29"/>
      <c r="L41" s="29"/>
      <c r="M41" s="29"/>
      <c r="N41" s="29"/>
      <c r="O41" s="38"/>
      <c r="P41" s="38"/>
      <c r="Q41" s="38"/>
    </row>
    <row r="42" spans="1:17" ht="33.75" customHeight="1">
      <c r="A42" s="22"/>
      <c r="B42" s="23"/>
      <c r="C42" s="41">
        <v>5</v>
      </c>
      <c r="D42" s="34">
        <v>77115</v>
      </c>
      <c r="E42" s="34"/>
      <c r="F42" s="34"/>
      <c r="G42" s="46"/>
      <c r="H42" s="46"/>
      <c r="I42" s="44"/>
      <c r="J42" s="45"/>
      <c r="K42" s="29"/>
      <c r="L42" s="29"/>
      <c r="M42" s="29"/>
      <c r="N42" s="29"/>
      <c r="O42" s="38"/>
      <c r="P42" s="38"/>
      <c r="Q42" s="38"/>
    </row>
    <row r="43" spans="1:17" ht="33.75" customHeight="1">
      <c r="A43" s="22" t="s">
        <v>29</v>
      </c>
      <c r="B43" s="23" t="s">
        <v>28</v>
      </c>
      <c r="C43" s="37">
        <v>2</v>
      </c>
      <c r="D43" s="31"/>
      <c r="E43" s="42"/>
      <c r="F43" s="42"/>
      <c r="G43" s="43"/>
      <c r="H43" s="43"/>
      <c r="I43" s="44"/>
      <c r="J43" s="29"/>
      <c r="K43" s="29"/>
      <c r="L43" s="29"/>
      <c r="M43" s="29"/>
      <c r="N43" s="29"/>
      <c r="O43" s="38"/>
      <c r="P43" s="38"/>
      <c r="Q43" s="38"/>
    </row>
    <row r="44" spans="1:17" ht="33.75" customHeight="1">
      <c r="A44" s="22"/>
      <c r="B44" s="23"/>
      <c r="C44" s="40">
        <v>3</v>
      </c>
      <c r="D44" s="31"/>
      <c r="E44" s="31"/>
      <c r="F44" s="31"/>
      <c r="G44" s="43"/>
      <c r="H44" s="43"/>
      <c r="I44" s="44"/>
      <c r="J44" s="29"/>
      <c r="K44" s="29"/>
      <c r="L44" s="29"/>
      <c r="M44" s="29"/>
      <c r="N44" s="29"/>
      <c r="O44" s="38"/>
      <c r="P44" s="38"/>
      <c r="Q44" s="38"/>
    </row>
    <row r="45" spans="1:17" ht="33.75" customHeight="1">
      <c r="A45" s="22"/>
      <c r="B45" s="23"/>
      <c r="C45" s="40">
        <v>4</v>
      </c>
      <c r="D45" s="31">
        <v>78218</v>
      </c>
      <c r="E45" s="31"/>
      <c r="F45" s="31"/>
      <c r="G45" s="43"/>
      <c r="H45" s="43"/>
      <c r="I45" s="44"/>
      <c r="J45" s="29"/>
      <c r="K45" s="29"/>
      <c r="L45" s="29"/>
      <c r="M45" s="29"/>
      <c r="N45" s="29"/>
      <c r="O45" s="38"/>
      <c r="P45" s="38"/>
      <c r="Q45" s="38"/>
    </row>
    <row r="46" spans="1:17" ht="33.75" customHeight="1">
      <c r="A46" s="22"/>
      <c r="B46" s="23"/>
      <c r="C46" s="41">
        <v>5</v>
      </c>
      <c r="D46" s="34"/>
      <c r="E46" s="34"/>
      <c r="F46" s="34"/>
      <c r="G46" s="46"/>
      <c r="H46" s="46"/>
      <c r="I46" s="44"/>
      <c r="J46" s="29"/>
      <c r="K46" s="29"/>
      <c r="L46" s="29"/>
      <c r="M46" s="29"/>
      <c r="N46" s="29"/>
      <c r="O46" s="38"/>
      <c r="P46" s="38"/>
      <c r="Q46" s="38"/>
    </row>
    <row r="47" spans="1:17" ht="33.75" customHeight="1">
      <c r="A47" s="22" t="s">
        <v>30</v>
      </c>
      <c r="B47" s="23" t="s">
        <v>26</v>
      </c>
      <c r="C47" s="37">
        <v>2</v>
      </c>
      <c r="D47" s="31">
        <v>79834</v>
      </c>
      <c r="E47" s="42">
        <v>83284.8019</v>
      </c>
      <c r="F47" s="42">
        <v>82987</v>
      </c>
      <c r="G47" s="43"/>
      <c r="H47" s="43"/>
      <c r="I47" s="44"/>
      <c r="J47" s="29"/>
      <c r="K47" s="29"/>
      <c r="L47" s="29"/>
      <c r="M47" s="29"/>
      <c r="N47" s="29"/>
      <c r="O47" s="38"/>
      <c r="P47" s="38"/>
      <c r="Q47" s="38"/>
    </row>
    <row r="48" spans="1:17" ht="33.75" customHeight="1">
      <c r="A48" s="22"/>
      <c r="B48" s="23"/>
      <c r="C48" s="40">
        <v>3</v>
      </c>
      <c r="D48" s="31">
        <v>78182</v>
      </c>
      <c r="E48" s="31"/>
      <c r="F48" s="31">
        <v>83161</v>
      </c>
      <c r="G48" s="43"/>
      <c r="H48" s="43"/>
      <c r="I48" s="44"/>
      <c r="J48" s="29"/>
      <c r="K48" s="29"/>
      <c r="L48" s="29"/>
      <c r="M48" s="29"/>
      <c r="N48" s="29"/>
      <c r="O48" s="38"/>
      <c r="P48" s="38"/>
      <c r="Q48" s="38"/>
    </row>
    <row r="49" spans="1:17" ht="33.75" customHeight="1">
      <c r="A49" s="22"/>
      <c r="B49" s="23"/>
      <c r="C49" s="40">
        <v>4</v>
      </c>
      <c r="D49" s="31">
        <v>75769</v>
      </c>
      <c r="E49" s="31"/>
      <c r="F49" s="31">
        <v>82334</v>
      </c>
      <c r="G49" s="43"/>
      <c r="H49" s="43"/>
      <c r="I49" s="44"/>
      <c r="J49" s="29"/>
      <c r="K49" s="29"/>
      <c r="L49" s="29"/>
      <c r="M49" s="29"/>
      <c r="N49" s="29"/>
      <c r="O49" s="38"/>
      <c r="P49" s="38"/>
      <c r="Q49" s="38"/>
    </row>
    <row r="50" spans="1:17" ht="33.75" customHeight="1">
      <c r="A50" s="22"/>
      <c r="B50" s="23"/>
      <c r="C50" s="41">
        <v>5</v>
      </c>
      <c r="D50" s="34">
        <v>75769</v>
      </c>
      <c r="E50" s="34"/>
      <c r="F50" s="34">
        <v>82334</v>
      </c>
      <c r="G50" s="46"/>
      <c r="H50" s="46"/>
      <c r="I50" s="44"/>
      <c r="J50" s="29"/>
      <c r="K50" s="29"/>
      <c r="L50" s="29"/>
      <c r="M50" s="29"/>
      <c r="N50" s="29"/>
      <c r="O50" s="38"/>
      <c r="P50" s="38"/>
      <c r="Q50" s="38"/>
    </row>
    <row r="51" spans="1:17" ht="33.75" customHeight="1">
      <c r="A51" s="22" t="s">
        <v>31</v>
      </c>
      <c r="B51" s="23" t="s">
        <v>26</v>
      </c>
      <c r="C51" s="40">
        <v>1.6</v>
      </c>
      <c r="D51" s="47"/>
      <c r="E51" s="47">
        <v>97923</v>
      </c>
      <c r="F51" s="47"/>
      <c r="G51" s="48"/>
      <c r="H51" s="48"/>
      <c r="I51" s="44"/>
      <c r="J51" s="29"/>
      <c r="K51" s="29"/>
      <c r="L51" s="29"/>
      <c r="M51" s="29"/>
      <c r="N51" s="29"/>
      <c r="O51" s="38"/>
      <c r="P51" s="38"/>
      <c r="Q51" s="38"/>
    </row>
    <row r="52" spans="1:17" ht="33.75" customHeight="1">
      <c r="A52" s="22"/>
      <c r="B52" s="23"/>
      <c r="C52" s="37">
        <v>2</v>
      </c>
      <c r="D52" s="31">
        <v>91575</v>
      </c>
      <c r="E52" s="42">
        <v>92057.12451528641</v>
      </c>
      <c r="F52" s="42">
        <v>91726.984672</v>
      </c>
      <c r="G52" s="43"/>
      <c r="H52" s="43"/>
      <c r="I52" s="44"/>
      <c r="J52" s="29"/>
      <c r="K52" s="29"/>
      <c r="L52" s="29"/>
      <c r="M52" s="29"/>
      <c r="N52" s="29"/>
      <c r="O52" s="38"/>
      <c r="P52" s="38"/>
      <c r="Q52" s="38"/>
    </row>
    <row r="53" spans="1:17" ht="33.75" customHeight="1">
      <c r="A53" s="22"/>
      <c r="B53" s="23"/>
      <c r="C53" s="40">
        <v>3</v>
      </c>
      <c r="D53" s="31">
        <v>88748</v>
      </c>
      <c r="E53" s="31"/>
      <c r="F53" s="31">
        <v>90900.808888</v>
      </c>
      <c r="G53" s="43"/>
      <c r="H53" s="43"/>
      <c r="I53" s="44"/>
      <c r="J53" s="29"/>
      <c r="K53" s="29"/>
      <c r="L53" s="29"/>
      <c r="M53" s="29"/>
      <c r="N53" s="29"/>
      <c r="O53" s="38"/>
      <c r="P53" s="38"/>
      <c r="Q53" s="38"/>
    </row>
    <row r="54" spans="1:17" ht="33.75" customHeight="1">
      <c r="A54" s="22"/>
      <c r="B54" s="23"/>
      <c r="C54" s="40">
        <v>4</v>
      </c>
      <c r="D54" s="31">
        <v>88922</v>
      </c>
      <c r="E54" s="31"/>
      <c r="F54" s="31">
        <v>90074.63310400001</v>
      </c>
      <c r="G54" s="43"/>
      <c r="H54" s="43"/>
      <c r="I54" s="44"/>
      <c r="J54" s="29"/>
      <c r="K54" s="29"/>
      <c r="L54" s="29"/>
      <c r="M54" s="29"/>
      <c r="N54" s="29"/>
      <c r="O54" s="38"/>
      <c r="P54" s="38"/>
      <c r="Q54" s="38"/>
    </row>
    <row r="55" spans="1:17" ht="33.75" customHeight="1">
      <c r="A55" s="22"/>
      <c r="B55" s="23"/>
      <c r="C55" s="41">
        <v>5</v>
      </c>
      <c r="D55" s="34">
        <v>88922</v>
      </c>
      <c r="E55" s="34"/>
      <c r="F55" s="34">
        <v>90074.63310400001</v>
      </c>
      <c r="G55" s="46"/>
      <c r="H55" s="46"/>
      <c r="I55" s="44"/>
      <c r="J55" s="29"/>
      <c r="K55" s="29"/>
      <c r="L55" s="29"/>
      <c r="M55" s="29"/>
      <c r="N55" s="29"/>
      <c r="O55" s="38"/>
      <c r="P55" s="38"/>
      <c r="Q55" s="38"/>
    </row>
    <row r="56" spans="1:17" ht="33.75" customHeight="1">
      <c r="A56" s="22" t="s">
        <v>32</v>
      </c>
      <c r="B56" s="23" t="s">
        <v>33</v>
      </c>
      <c r="C56" s="37">
        <v>2</v>
      </c>
      <c r="D56" s="31">
        <v>81960</v>
      </c>
      <c r="E56" s="42"/>
      <c r="F56" s="42">
        <v>89336.4</v>
      </c>
      <c r="G56" s="43"/>
      <c r="H56" s="43"/>
      <c r="I56" s="44"/>
      <c r="J56" s="29"/>
      <c r="K56" s="29"/>
      <c r="L56" s="29"/>
      <c r="M56" s="29"/>
      <c r="N56" s="29"/>
      <c r="O56" s="38"/>
      <c r="P56" s="38"/>
      <c r="Q56" s="38"/>
    </row>
    <row r="57" spans="1:17" ht="33.75" customHeight="1">
      <c r="A57" s="22"/>
      <c r="B57" s="23"/>
      <c r="C57" s="40">
        <v>3</v>
      </c>
      <c r="D57" s="31">
        <v>77042.40000000001</v>
      </c>
      <c r="E57" s="31"/>
      <c r="F57" s="31">
        <v>84746.64</v>
      </c>
      <c r="G57" s="43"/>
      <c r="H57" s="43"/>
      <c r="I57" s="44"/>
      <c r="J57" s="29"/>
      <c r="K57" s="29"/>
      <c r="L57" s="29"/>
      <c r="M57" s="29"/>
      <c r="N57" s="29"/>
      <c r="O57" s="38"/>
      <c r="P57" s="38"/>
      <c r="Q57" s="38"/>
    </row>
    <row r="58" spans="1:17" ht="33.75" customHeight="1">
      <c r="A58" s="22"/>
      <c r="B58" s="23"/>
      <c r="C58" s="40">
        <v>4</v>
      </c>
      <c r="D58" s="31">
        <v>74731.128</v>
      </c>
      <c r="E58" s="31"/>
      <c r="F58" s="31">
        <v>82204.2408</v>
      </c>
      <c r="G58" s="43"/>
      <c r="H58" s="43"/>
      <c r="I58" s="44"/>
      <c r="J58" s="29"/>
      <c r="K58" s="29"/>
      <c r="L58" s="29"/>
      <c r="M58" s="29"/>
      <c r="N58" s="29"/>
      <c r="O58" s="38"/>
      <c r="P58" s="38"/>
      <c r="Q58" s="38"/>
    </row>
    <row r="59" spans="1:17" ht="33.75" customHeight="1">
      <c r="A59" s="22"/>
      <c r="B59" s="23"/>
      <c r="C59" s="41">
        <v>5</v>
      </c>
      <c r="D59" s="34">
        <v>74731.128</v>
      </c>
      <c r="E59" s="34"/>
      <c r="F59" s="34">
        <v>82204.2408</v>
      </c>
      <c r="G59" s="46"/>
      <c r="H59" s="46"/>
      <c r="I59" s="44"/>
      <c r="J59" s="29"/>
      <c r="K59" s="29"/>
      <c r="L59" s="29"/>
      <c r="M59" s="29"/>
      <c r="N59" s="29"/>
      <c r="O59" s="38"/>
      <c r="P59" s="38"/>
      <c r="Q59" s="38"/>
    </row>
    <row r="60" spans="1:17" ht="33.75" customHeight="1">
      <c r="A60" s="49" t="s">
        <v>34</v>
      </c>
      <c r="B60" s="50" t="s">
        <v>35</v>
      </c>
      <c r="C60" s="40">
        <v>2</v>
      </c>
      <c r="D60" s="47">
        <v>114744</v>
      </c>
      <c r="E60" s="47"/>
      <c r="F60" s="47">
        <v>124177.596</v>
      </c>
      <c r="G60" s="48"/>
      <c r="H60" s="48"/>
      <c r="I60" s="44"/>
      <c r="J60" s="29"/>
      <c r="K60" s="29"/>
      <c r="L60" s="29"/>
      <c r="M60" s="29"/>
      <c r="N60" s="29"/>
      <c r="O60" s="38"/>
      <c r="P60" s="38"/>
      <c r="Q60" s="38"/>
    </row>
    <row r="61" spans="1:17" ht="33.75" customHeight="1">
      <c r="A61" s="49"/>
      <c r="B61" s="50"/>
      <c r="C61" s="37">
        <v>3</v>
      </c>
      <c r="D61" s="31">
        <v>114170.28</v>
      </c>
      <c r="E61" s="42"/>
      <c r="F61" s="42">
        <v>123730.0944</v>
      </c>
      <c r="G61" s="43"/>
      <c r="H61" s="43"/>
      <c r="I61" s="44"/>
      <c r="J61" s="29"/>
      <c r="K61" s="29"/>
      <c r="L61" s="29"/>
      <c r="M61" s="29"/>
      <c r="N61" s="29"/>
      <c r="O61" s="38"/>
      <c r="P61" s="38"/>
      <c r="Q61" s="38"/>
    </row>
    <row r="62" spans="1:17" ht="33.75" customHeight="1">
      <c r="A62" s="49"/>
      <c r="B62" s="50"/>
      <c r="C62" s="40">
        <v>4</v>
      </c>
      <c r="D62" s="31">
        <v>113371.08804</v>
      </c>
      <c r="E62" s="31"/>
      <c r="F62" s="31">
        <v>122484.318792</v>
      </c>
      <c r="G62" s="43"/>
      <c r="H62" s="43"/>
      <c r="I62" s="44"/>
      <c r="J62" s="29"/>
      <c r="K62" s="29"/>
      <c r="L62" s="29"/>
      <c r="M62" s="29"/>
      <c r="N62" s="29"/>
      <c r="O62" s="38"/>
      <c r="P62" s="38"/>
      <c r="Q62" s="38"/>
    </row>
    <row r="63" spans="1:17" ht="33.75" customHeight="1">
      <c r="A63" s="49"/>
      <c r="B63" s="50"/>
      <c r="C63" s="40">
        <v>5</v>
      </c>
      <c r="D63" s="31">
        <v>113371.08804</v>
      </c>
      <c r="E63" s="31"/>
      <c r="F63" s="31">
        <v>122484.318792</v>
      </c>
      <c r="G63" s="43"/>
      <c r="H63" s="43"/>
      <c r="I63" s="44"/>
      <c r="J63" s="29"/>
      <c r="K63" s="29"/>
      <c r="L63" s="29"/>
      <c r="M63" s="29"/>
      <c r="N63" s="29"/>
      <c r="O63" s="38"/>
      <c r="P63" s="38"/>
      <c r="Q63" s="38"/>
    </row>
    <row r="64" spans="1:16" s="54" customFormat="1" ht="30.75" customHeight="1">
      <c r="A64" s="51" t="s">
        <v>36</v>
      </c>
      <c r="B64" s="51"/>
      <c r="C64" s="51"/>
      <c r="D64" s="51"/>
      <c r="E64" s="51"/>
      <c r="F64" s="51"/>
      <c r="G64" s="51"/>
      <c r="H64" s="51"/>
      <c r="I64" s="52"/>
      <c r="J64" s="53"/>
      <c r="K64" s="53"/>
      <c r="L64" s="53"/>
      <c r="M64" s="53"/>
      <c r="N64" s="53"/>
      <c r="O64" s="53"/>
      <c r="P64" s="53"/>
    </row>
    <row r="65" spans="1:17" s="54" customFormat="1" ht="33.75" customHeight="1">
      <c r="A65" s="55" t="s">
        <v>37</v>
      </c>
      <c r="B65" s="36" t="s">
        <v>38</v>
      </c>
      <c r="C65" s="56">
        <v>1.2</v>
      </c>
      <c r="D65" s="26">
        <v>69152.9345</v>
      </c>
      <c r="E65" s="26"/>
      <c r="F65" s="26"/>
      <c r="G65" s="26"/>
      <c r="H65" s="26"/>
      <c r="I65" s="28"/>
      <c r="J65" s="53"/>
      <c r="K65" s="53"/>
      <c r="L65" s="53"/>
      <c r="M65" s="53"/>
      <c r="N65" s="53"/>
      <c r="O65" s="53"/>
      <c r="P65" s="53"/>
      <c r="Q65" s="53"/>
    </row>
    <row r="66" spans="1:17" s="54" customFormat="1" ht="33.75" customHeight="1">
      <c r="A66" s="55"/>
      <c r="B66" s="36"/>
      <c r="C66" s="57">
        <v>1.4</v>
      </c>
      <c r="D66" s="31">
        <v>66271.157</v>
      </c>
      <c r="E66" s="31"/>
      <c r="F66" s="31"/>
      <c r="G66" s="31"/>
      <c r="H66" s="31"/>
      <c r="I66" s="28"/>
      <c r="J66" s="53"/>
      <c r="K66" s="53"/>
      <c r="L66" s="53"/>
      <c r="M66" s="53"/>
      <c r="N66" s="53"/>
      <c r="O66" s="53"/>
      <c r="P66" s="53"/>
      <c r="Q66" s="53"/>
    </row>
    <row r="67" spans="1:17" s="54" customFormat="1" ht="33.75" customHeight="1">
      <c r="A67" s="55"/>
      <c r="B67" s="36"/>
      <c r="C67" s="57">
        <v>1.6</v>
      </c>
      <c r="D67" s="31">
        <v>63917.25650000001</v>
      </c>
      <c r="E67" s="31"/>
      <c r="F67" s="31"/>
      <c r="G67" s="31"/>
      <c r="H67" s="31"/>
      <c r="I67" s="28"/>
      <c r="J67" s="53"/>
      <c r="K67" s="53"/>
      <c r="L67" s="53"/>
      <c r="M67" s="53"/>
      <c r="N67" s="53"/>
      <c r="O67" s="53"/>
      <c r="P67" s="53"/>
      <c r="Q67" s="53"/>
    </row>
    <row r="68" spans="1:17" s="54" customFormat="1" ht="33.75" customHeight="1">
      <c r="A68" s="55"/>
      <c r="B68" s="36"/>
      <c r="C68" s="57">
        <v>1.8</v>
      </c>
      <c r="D68" s="31">
        <v>61945.79750000001</v>
      </c>
      <c r="E68" s="31"/>
      <c r="F68" s="31"/>
      <c r="G68" s="31"/>
      <c r="H68" s="31"/>
      <c r="I68" s="28"/>
      <c r="J68" s="53"/>
      <c r="K68" s="53"/>
      <c r="L68" s="53"/>
      <c r="M68" s="53"/>
      <c r="N68" s="53"/>
      <c r="O68" s="53"/>
      <c r="P68" s="53"/>
      <c r="Q68" s="53"/>
    </row>
    <row r="69" spans="1:17" s="54" customFormat="1" ht="33.75" customHeight="1">
      <c r="A69" s="55"/>
      <c r="B69" s="36"/>
      <c r="C69" s="57">
        <v>2</v>
      </c>
      <c r="D69" s="31">
        <v>60703.670600000005</v>
      </c>
      <c r="E69" s="31"/>
      <c r="F69" s="31"/>
      <c r="G69" s="31"/>
      <c r="H69" s="31"/>
      <c r="I69" s="28"/>
      <c r="J69" s="53"/>
      <c r="K69" s="53"/>
      <c r="L69" s="53"/>
      <c r="M69" s="53"/>
      <c r="N69" s="53"/>
      <c r="O69" s="53"/>
      <c r="P69" s="53"/>
      <c r="Q69" s="53"/>
    </row>
    <row r="70" spans="1:17" s="54" customFormat="1" ht="33.75" customHeight="1">
      <c r="A70" s="55"/>
      <c r="B70" s="36"/>
      <c r="C70" s="57">
        <v>2.5</v>
      </c>
      <c r="D70" s="31">
        <v>57187.3634</v>
      </c>
      <c r="E70" s="31"/>
      <c r="F70" s="31"/>
      <c r="G70" s="31"/>
      <c r="H70" s="31"/>
      <c r="I70" s="28"/>
      <c r="J70" s="53"/>
      <c r="K70" s="53"/>
      <c r="L70" s="53"/>
      <c r="M70" s="53"/>
      <c r="N70" s="53"/>
      <c r="O70" s="53"/>
      <c r="P70" s="53"/>
      <c r="Q70" s="53"/>
    </row>
    <row r="71" spans="1:17" s="54" customFormat="1" ht="33.75" customHeight="1">
      <c r="A71" s="55"/>
      <c r="B71" s="36"/>
      <c r="C71" s="57">
        <v>3</v>
      </c>
      <c r="D71" s="31">
        <v>55367.803700000004</v>
      </c>
      <c r="E71" s="31"/>
      <c r="F71" s="31"/>
      <c r="G71" s="31"/>
      <c r="H71" s="31"/>
      <c r="I71" s="28"/>
      <c r="J71" s="53"/>
      <c r="K71" s="53"/>
      <c r="L71" s="53"/>
      <c r="M71" s="53"/>
      <c r="N71" s="53"/>
      <c r="O71" s="53"/>
      <c r="P71" s="53"/>
      <c r="Q71" s="53"/>
    </row>
    <row r="72" spans="1:17" s="54" customFormat="1" ht="33.75" customHeight="1">
      <c r="A72" s="55"/>
      <c r="B72" s="36"/>
      <c r="C72" s="57">
        <v>4</v>
      </c>
      <c r="D72" s="31">
        <v>52545.27770000001</v>
      </c>
      <c r="E72" s="31"/>
      <c r="F72" s="31"/>
      <c r="G72" s="31"/>
      <c r="H72" s="31"/>
      <c r="I72" s="28"/>
      <c r="J72" s="53"/>
      <c r="K72" s="53"/>
      <c r="L72" s="53"/>
      <c r="M72" s="53"/>
      <c r="N72" s="53"/>
      <c r="O72" s="53"/>
      <c r="P72" s="53"/>
      <c r="Q72" s="53"/>
    </row>
    <row r="73" spans="1:17" s="54" customFormat="1" ht="33.75" customHeight="1">
      <c r="A73" s="55"/>
      <c r="B73" s="36"/>
      <c r="C73" s="57">
        <v>5</v>
      </c>
      <c r="D73" s="31">
        <v>52335.20420000001</v>
      </c>
      <c r="E73" s="31"/>
      <c r="F73" s="31"/>
      <c r="G73" s="31"/>
      <c r="H73" s="31"/>
      <c r="I73" s="28"/>
      <c r="J73" s="53"/>
      <c r="K73" s="53"/>
      <c r="L73" s="53"/>
      <c r="M73" s="53"/>
      <c r="N73" s="53"/>
      <c r="O73" s="53"/>
      <c r="P73" s="53"/>
      <c r="Q73" s="53"/>
    </row>
    <row r="74" spans="1:17" s="54" customFormat="1" ht="33.75" customHeight="1">
      <c r="A74" s="55"/>
      <c r="B74" s="36"/>
      <c r="C74" s="58">
        <v>6</v>
      </c>
      <c r="D74" s="34">
        <v>49624.71740000001</v>
      </c>
      <c r="E74" s="34"/>
      <c r="F74" s="34"/>
      <c r="G74" s="34"/>
      <c r="H74" s="34"/>
      <c r="I74" s="28"/>
      <c r="J74" s="53"/>
      <c r="K74" s="53"/>
      <c r="L74" s="53"/>
      <c r="M74" s="53"/>
      <c r="N74" s="53"/>
      <c r="O74" s="53"/>
      <c r="P74" s="53"/>
      <c r="Q74" s="53"/>
    </row>
    <row r="75" spans="1:16" s="54" customFormat="1" ht="36.75" customHeight="1">
      <c r="A75" s="52" t="s">
        <v>39</v>
      </c>
      <c r="B75" s="52"/>
      <c r="C75" s="52"/>
      <c r="D75" s="52"/>
      <c r="E75" s="52"/>
      <c r="F75" s="52"/>
      <c r="G75" s="52"/>
      <c r="H75" s="52"/>
      <c r="I75" s="52"/>
      <c r="J75" s="53"/>
      <c r="K75" s="53"/>
      <c r="L75" s="53"/>
      <c r="M75" s="53"/>
      <c r="N75" s="53"/>
      <c r="O75" s="53"/>
      <c r="P75" s="53"/>
    </row>
    <row r="76" spans="1:9" s="54" customFormat="1" ht="58.5" customHeight="1">
      <c r="A76" s="59" t="s">
        <v>40</v>
      </c>
      <c r="B76" s="60" t="s">
        <v>41</v>
      </c>
      <c r="C76" s="61" t="s">
        <v>11</v>
      </c>
      <c r="D76" s="62" t="s">
        <v>42</v>
      </c>
      <c r="E76" s="63" t="s">
        <v>43</v>
      </c>
      <c r="F76" s="60" t="s">
        <v>44</v>
      </c>
      <c r="G76" s="64" t="s">
        <v>45</v>
      </c>
      <c r="H76" s="64"/>
      <c r="I76" s="64"/>
    </row>
    <row r="77" spans="1:9" s="54" customFormat="1" ht="35.25" customHeight="1">
      <c r="A77" s="59"/>
      <c r="B77" s="60"/>
      <c r="C77" s="61"/>
      <c r="D77" s="62"/>
      <c r="E77" s="65" t="s">
        <v>46</v>
      </c>
      <c r="F77" s="60"/>
      <c r="G77" s="66" t="s">
        <v>47</v>
      </c>
      <c r="H77" s="67" t="s">
        <v>11</v>
      </c>
      <c r="I77" s="68" t="s">
        <v>42</v>
      </c>
    </row>
    <row r="78" spans="1:9" s="54" customFormat="1" ht="45" customHeight="1">
      <c r="A78" s="59"/>
      <c r="B78" s="69" t="s">
        <v>48</v>
      </c>
      <c r="C78" s="57">
        <v>0.8</v>
      </c>
      <c r="D78" s="70">
        <f>81659.2072451472*1.03*1.04</f>
        <v>87473.3428010017</v>
      </c>
      <c r="E78" s="71">
        <f>72574*1.01*1.03*1.04</f>
        <v>78518.68148800002</v>
      </c>
      <c r="F78" s="71">
        <f>1.08*71387.6113125*1.01*1.03*1.04</f>
        <v>83413.92239675588</v>
      </c>
      <c r="G78" s="72" t="s">
        <v>49</v>
      </c>
      <c r="H78" s="73">
        <v>1.2</v>
      </c>
      <c r="I78" s="74">
        <f>1.05*133730.7504*1.01*1.03*1.04</f>
        <v>151919.14880810305</v>
      </c>
    </row>
    <row r="79" spans="1:9" s="54" customFormat="1" ht="45" customHeight="1">
      <c r="A79" s="59"/>
      <c r="B79" s="69"/>
      <c r="C79" s="57">
        <v>1</v>
      </c>
      <c r="D79" s="70">
        <f>81111.1588743744*1.03*1.04</f>
        <v>86886.27338622986</v>
      </c>
      <c r="E79" s="71">
        <f>67673*1.03*1.04</f>
        <v>72491.31760000001</v>
      </c>
      <c r="F79" s="71">
        <f>1.08*67964.232*1.01*1.03*1.04</f>
        <v>79413.82362531073</v>
      </c>
      <c r="G79" s="72" t="s">
        <v>50</v>
      </c>
      <c r="H79" s="73">
        <v>1.2</v>
      </c>
      <c r="I79" s="74">
        <f>1.05*133730.7504*1.01*1.03*1.04</f>
        <v>151919.14880810305</v>
      </c>
    </row>
    <row r="80" spans="1:9" s="54" customFormat="1" ht="45" customHeight="1">
      <c r="A80" s="59"/>
      <c r="B80" s="69"/>
      <c r="C80" s="75">
        <v>1.2</v>
      </c>
      <c r="D80" s="76">
        <f>73438.4816835552*1.03*1.04</f>
        <v>78667.30157942434</v>
      </c>
      <c r="E80" s="77">
        <f>62304*1.03*1.04</f>
        <v>66740.0448</v>
      </c>
      <c r="F80" s="77">
        <f>1.08*64197.4921875*1.01*1.03*1.04</f>
        <v>75012.5201409675</v>
      </c>
      <c r="G80" s="78" t="s">
        <v>51</v>
      </c>
      <c r="H80" s="79">
        <v>1.2</v>
      </c>
      <c r="I80" s="80">
        <f>1.05*112074.3*1.01*1.03*1.04</f>
        <v>127317.25656468002</v>
      </c>
    </row>
    <row r="81" spans="1:9" s="54" customFormat="1" ht="45" customHeight="1">
      <c r="A81" s="81" t="s">
        <v>52</v>
      </c>
      <c r="B81" s="69" t="s">
        <v>53</v>
      </c>
      <c r="C81" s="57">
        <v>0.8</v>
      </c>
      <c r="D81" s="70">
        <f>81659.2072451472*1.03*1.04</f>
        <v>87473.3428010017</v>
      </c>
      <c r="E81" s="71">
        <f>73300*1.03*1.04</f>
        <v>78518.96</v>
      </c>
      <c r="F81" s="71">
        <f>1.08*71387.6113125*1.01*1.03*1.04</f>
        <v>83413.92239675588</v>
      </c>
      <c r="G81" s="82"/>
      <c r="H81" s="83"/>
      <c r="I81" s="84"/>
    </row>
    <row r="82" spans="1:9" s="54" customFormat="1" ht="45" customHeight="1">
      <c r="A82" s="81"/>
      <c r="B82" s="69"/>
      <c r="C82" s="57">
        <v>1</v>
      </c>
      <c r="D82" s="70">
        <f>81111.1588743744*1.03*1.04</f>
        <v>86886.27338622986</v>
      </c>
      <c r="E82" s="71">
        <f>1.08*62039.84375*1.01*1.03*1.04</f>
        <v>72491.38354575002</v>
      </c>
      <c r="F82" s="71">
        <f>1.08*67964.232*1.01*1.03*1.04</f>
        <v>79413.82362531073</v>
      </c>
      <c r="G82" s="82"/>
      <c r="H82" s="85"/>
      <c r="I82" s="86"/>
    </row>
    <row r="83" spans="1:9" s="54" customFormat="1" ht="45" customHeight="1">
      <c r="A83" s="81"/>
      <c r="B83" s="69"/>
      <c r="C83" s="57">
        <v>1.2</v>
      </c>
      <c r="D83" s="70">
        <f>73438.4816835552*1.03*1.04</f>
        <v>78667.30157942434</v>
      </c>
      <c r="E83" s="71">
        <f>1.08*57117.96875*1.01*1.03*1.04</f>
        <v>66740.34507075002</v>
      </c>
      <c r="F83" s="71">
        <f>1.08*64197.4921875*1.01*1.03*1.04</f>
        <v>75012.5201409675</v>
      </c>
      <c r="G83" s="82"/>
      <c r="H83" s="85"/>
      <c r="I83" s="86"/>
    </row>
    <row r="84" spans="1:9" s="54" customFormat="1" ht="45" customHeight="1">
      <c r="A84" s="81"/>
      <c r="B84" s="69"/>
      <c r="C84" s="75">
        <v>1.6</v>
      </c>
      <c r="D84" s="76"/>
      <c r="E84" s="77">
        <f>1.08*57117.96875*1.01*1.03*1.04</f>
        <v>66740.34507075002</v>
      </c>
      <c r="F84" s="87"/>
      <c r="G84" s="88"/>
      <c r="H84" s="89"/>
      <c r="I84" s="90"/>
    </row>
    <row r="85" spans="1:9" s="54" customFormat="1" ht="57.75" customHeight="1">
      <c r="A85" s="91"/>
      <c r="B85" s="92" t="s">
        <v>41</v>
      </c>
      <c r="C85" s="93" t="s">
        <v>11</v>
      </c>
      <c r="D85" s="94" t="s">
        <v>54</v>
      </c>
      <c r="E85" s="95" t="s">
        <v>55</v>
      </c>
      <c r="F85" s="96"/>
      <c r="G85" s="97"/>
      <c r="H85" s="92"/>
      <c r="I85" s="98"/>
    </row>
    <row r="86" spans="1:9" s="54" customFormat="1" ht="33.75" customHeight="1">
      <c r="A86" s="91"/>
      <c r="B86" s="69" t="s">
        <v>48</v>
      </c>
      <c r="C86" s="99">
        <v>0.8</v>
      </c>
      <c r="D86" s="71">
        <f>73300*1.03*1.04</f>
        <v>78518.96</v>
      </c>
      <c r="E86" s="100">
        <f>(1000+75499)*1.04</f>
        <v>79558.96</v>
      </c>
      <c r="F86" s="82"/>
      <c r="G86" s="82"/>
      <c r="H86" s="101"/>
      <c r="I86" s="102"/>
    </row>
    <row r="87" spans="1:9" s="54" customFormat="1" ht="33.75" customHeight="1">
      <c r="A87" s="91"/>
      <c r="B87" s="69"/>
      <c r="C87" s="103">
        <v>1</v>
      </c>
      <c r="D87" s="71">
        <f>1.08*62039.84375*1.01*1.03*1.04</f>
        <v>72491.38354575002</v>
      </c>
      <c r="E87" s="104">
        <f>(1000+69703.253409375)*1.04</f>
        <v>73531.38354575</v>
      </c>
      <c r="F87" s="105"/>
      <c r="G87" s="105"/>
      <c r="H87" s="106"/>
      <c r="I87" s="107"/>
    </row>
    <row r="88" spans="1:9" s="54" customFormat="1" ht="33.75" customHeight="1">
      <c r="A88" s="91"/>
      <c r="B88" s="69"/>
      <c r="C88" s="57">
        <v>1.2</v>
      </c>
      <c r="D88" s="71">
        <f>1.08*57117.96875*1.01*1.03*1.04</f>
        <v>66740.34507075002</v>
      </c>
      <c r="E88" s="108">
        <f>(1000+64173.408721875)*1.04</f>
        <v>67780.34507075</v>
      </c>
      <c r="F88" s="109"/>
      <c r="G88" s="110"/>
      <c r="H88" s="111"/>
      <c r="I88" s="112"/>
    </row>
    <row r="89" spans="1:9" s="54" customFormat="1" ht="33.75" customHeight="1">
      <c r="A89" s="91"/>
      <c r="B89" s="69"/>
      <c r="C89" s="75">
        <v>1.6</v>
      </c>
      <c r="D89" s="113">
        <f>64173*1.04</f>
        <v>66739.92</v>
      </c>
      <c r="E89" s="113">
        <f>(1000+64173)*1.04</f>
        <v>67779.92</v>
      </c>
      <c r="F89" s="114"/>
      <c r="G89" s="115"/>
      <c r="H89" s="115"/>
      <c r="I89" s="116"/>
    </row>
    <row r="91" spans="1:9" ht="23.25" customHeight="1">
      <c r="A91" s="117" t="s">
        <v>56</v>
      </c>
      <c r="B91" s="117"/>
      <c r="C91" s="117"/>
      <c r="D91" s="117"/>
      <c r="E91" s="117"/>
      <c r="F91" s="117"/>
      <c r="G91" s="117"/>
      <c r="H91" s="117"/>
      <c r="I91" s="117"/>
    </row>
    <row r="92" spans="1:9" ht="25.5" customHeight="1">
      <c r="A92" s="8" t="s">
        <v>57</v>
      </c>
      <c r="B92" s="8"/>
      <c r="C92" s="8"/>
      <c r="D92" s="8"/>
      <c r="E92" s="8"/>
      <c r="F92" s="8"/>
      <c r="G92" s="8"/>
      <c r="H92" s="8"/>
      <c r="I92" s="8"/>
    </row>
    <row r="93" spans="1:9" ht="21" customHeight="1">
      <c r="A93" s="8" t="s">
        <v>58</v>
      </c>
      <c r="B93" s="8"/>
      <c r="C93" s="8"/>
      <c r="D93" s="8"/>
      <c r="E93" s="8"/>
      <c r="F93" s="8"/>
      <c r="G93" s="8"/>
      <c r="H93" s="8"/>
      <c r="I93" s="8"/>
    </row>
    <row r="94" spans="1:9" ht="29.25" customHeight="1">
      <c r="A94" s="117" t="s">
        <v>59</v>
      </c>
      <c r="B94" s="117"/>
      <c r="C94" s="117"/>
      <c r="D94" s="117"/>
      <c r="E94" s="117"/>
      <c r="F94" s="117"/>
      <c r="G94" s="117"/>
      <c r="H94" s="117"/>
      <c r="I94" s="117"/>
    </row>
    <row r="95" spans="1:9" ht="28.5" customHeight="1">
      <c r="A95" s="118" t="s">
        <v>60</v>
      </c>
      <c r="B95" s="118"/>
      <c r="C95" s="118"/>
      <c r="D95" s="118"/>
      <c r="E95" s="118"/>
      <c r="F95" s="118"/>
      <c r="G95" s="118"/>
      <c r="H95" s="118"/>
      <c r="I95" s="118"/>
    </row>
  </sheetData>
  <mergeCells count="49">
    <mergeCell ref="B1:I1"/>
    <mergeCell ref="B2:I2"/>
    <mergeCell ref="B3:I3"/>
    <mergeCell ref="B4:I4"/>
    <mergeCell ref="B6:D6"/>
    <mergeCell ref="G6:I6"/>
    <mergeCell ref="E7:I7"/>
    <mergeCell ref="A9:A17"/>
    <mergeCell ref="B9:B17"/>
    <mergeCell ref="A18:A26"/>
    <mergeCell ref="B18:B26"/>
    <mergeCell ref="A27:A30"/>
    <mergeCell ref="B27:B30"/>
    <mergeCell ref="A31:A34"/>
    <mergeCell ref="B31:B34"/>
    <mergeCell ref="A35:A38"/>
    <mergeCell ref="B35:B38"/>
    <mergeCell ref="A39:A42"/>
    <mergeCell ref="B39:B42"/>
    <mergeCell ref="A43:A46"/>
    <mergeCell ref="B43:B46"/>
    <mergeCell ref="A47:A50"/>
    <mergeCell ref="B47:B50"/>
    <mergeCell ref="A51:A55"/>
    <mergeCell ref="B51:B55"/>
    <mergeCell ref="A56:A59"/>
    <mergeCell ref="B56:B59"/>
    <mergeCell ref="A60:A63"/>
    <mergeCell ref="B60:B63"/>
    <mergeCell ref="A64:H64"/>
    <mergeCell ref="A65:A74"/>
    <mergeCell ref="B65:B74"/>
    <mergeCell ref="A75:I75"/>
    <mergeCell ref="A76:A80"/>
    <mergeCell ref="B76:B77"/>
    <mergeCell ref="C76:C77"/>
    <mergeCell ref="D76:D77"/>
    <mergeCell ref="F76:F77"/>
    <mergeCell ref="G76:I76"/>
    <mergeCell ref="B78:B80"/>
    <mergeCell ref="A81:A84"/>
    <mergeCell ref="B81:B84"/>
    <mergeCell ref="A85:A89"/>
    <mergeCell ref="B86:B89"/>
    <mergeCell ref="A91:I91"/>
    <mergeCell ref="A92:I92"/>
    <mergeCell ref="A93:I93"/>
    <mergeCell ref="A94:I94"/>
    <mergeCell ref="A95:I95"/>
  </mergeCells>
  <printOptions horizontalCentered="1" verticalCentered="1"/>
  <pageMargins left="0.27569444444444446" right="0.27569444444444446" top="0.27569444444444446" bottom="0.27569444444444446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50" zoomScaleNormal="70" zoomScaleSheetLayoutView="50" workbookViewId="0" topLeftCell="A1">
      <selection activeCell="D36" sqref="D36"/>
    </sheetView>
  </sheetViews>
  <sheetFormatPr defaultColWidth="9.140625" defaultRowHeight="12.75"/>
  <cols>
    <col min="1" max="1" width="28.57421875" style="119" customWidth="1"/>
    <col min="2" max="2" width="36.00390625" style="119" customWidth="1"/>
    <col min="3" max="3" width="15.28125" style="119" customWidth="1"/>
    <col min="4" max="4" width="19.7109375" style="119" customWidth="1"/>
    <col min="5" max="5" width="19.421875" style="119" customWidth="1"/>
    <col min="6" max="6" width="13.00390625" style="119" customWidth="1"/>
    <col min="7" max="7" width="15.57421875" style="119" customWidth="1"/>
    <col min="8" max="8" width="4.421875" style="119" customWidth="1"/>
    <col min="9" max="9" width="15.140625" style="119" customWidth="1"/>
    <col min="10" max="10" width="16.421875" style="1" customWidth="1"/>
    <col min="11" max="11" width="8.00390625" style="1" customWidth="1"/>
    <col min="12" max="12" width="15.421875" style="119" customWidth="1"/>
    <col min="14" max="14" width="10.8515625" style="119" customWidth="1"/>
  </cols>
  <sheetData>
    <row r="1" spans="1:8" ht="27">
      <c r="A1" s="120" t="s">
        <v>0</v>
      </c>
      <c r="B1" s="117" t="s">
        <v>61</v>
      </c>
      <c r="C1" s="117"/>
      <c r="D1" s="117"/>
      <c r="E1" s="117"/>
      <c r="F1" s="117"/>
      <c r="G1" s="117"/>
      <c r="H1" s="117"/>
    </row>
    <row r="2" spans="1:8" ht="39">
      <c r="A2" s="121"/>
      <c r="B2" s="122" t="s">
        <v>62</v>
      </c>
      <c r="C2" s="122"/>
      <c r="D2" s="122"/>
      <c r="E2" s="122"/>
      <c r="F2" s="122"/>
      <c r="G2" s="122"/>
      <c r="H2" s="122"/>
    </row>
    <row r="3" spans="1:8" ht="30.75" customHeight="1">
      <c r="A3" s="6"/>
      <c r="B3" s="123" t="s">
        <v>3</v>
      </c>
      <c r="C3" s="123"/>
      <c r="D3" s="123"/>
      <c r="E3" s="123"/>
      <c r="F3" s="123"/>
      <c r="G3" s="123"/>
      <c r="H3" s="123"/>
    </row>
    <row r="4" spans="1:9" ht="31.5">
      <c r="A4" s="6"/>
      <c r="B4" s="124" t="s">
        <v>4</v>
      </c>
      <c r="C4" s="124"/>
      <c r="D4" s="124"/>
      <c r="E4" s="124"/>
      <c r="F4" s="124"/>
      <c r="G4" s="124"/>
      <c r="H4" s="124"/>
      <c r="I4" s="125"/>
    </row>
    <row r="5" spans="1:9" ht="33" customHeight="1">
      <c r="A5" s="1"/>
      <c r="B5" s="126" t="s">
        <v>5</v>
      </c>
      <c r="C5" s="126"/>
      <c r="D5" s="127"/>
      <c r="E5" s="128"/>
      <c r="F5" s="128"/>
      <c r="G5" s="128"/>
      <c r="H5" s="129"/>
      <c r="I5" s="130"/>
    </row>
    <row r="6" spans="1:9" ht="27.75" customHeight="1">
      <c r="A6" s="1"/>
      <c r="B6" s="131" t="s">
        <v>63</v>
      </c>
      <c r="C6" s="131"/>
      <c r="D6" s="131"/>
      <c r="E6" s="131"/>
      <c r="F6" s="131"/>
      <c r="G6" s="131"/>
      <c r="H6" s="131"/>
      <c r="I6" s="121"/>
    </row>
    <row r="7" spans="1:9" ht="16.5" customHeight="1">
      <c r="A7" s="132"/>
      <c r="B7" s="133"/>
      <c r="C7" s="120"/>
      <c r="D7" s="134"/>
      <c r="E7" s="135" t="s">
        <v>64</v>
      </c>
      <c r="F7" s="135"/>
      <c r="G7" s="135">
        <v>40118</v>
      </c>
      <c r="I7" s="121"/>
    </row>
    <row r="8" spans="1:9" ht="20.25" customHeight="1">
      <c r="A8" s="136"/>
      <c r="B8" s="121"/>
      <c r="C8" s="137"/>
      <c r="D8" s="138"/>
      <c r="E8" s="139" t="s">
        <v>65</v>
      </c>
      <c r="F8" s="139"/>
      <c r="G8" s="139"/>
      <c r="H8" s="137"/>
      <c r="I8" s="133"/>
    </row>
    <row r="9" spans="1:9" ht="20.25" customHeight="1">
      <c r="A9" s="140"/>
      <c r="B9" s="141" t="s">
        <v>66</v>
      </c>
      <c r="C9" s="141"/>
      <c r="D9" s="141"/>
      <c r="E9" s="141"/>
      <c r="F9" s="141"/>
      <c r="G9" s="141"/>
      <c r="H9" s="141"/>
      <c r="I9" s="142"/>
    </row>
    <row r="10" spans="1:9" ht="24" customHeight="1">
      <c r="A10" s="143" t="s">
        <v>67</v>
      </c>
      <c r="B10" s="144" t="s">
        <v>68</v>
      </c>
      <c r="C10" s="144" t="s">
        <v>11</v>
      </c>
      <c r="D10" s="145" t="s">
        <v>69</v>
      </c>
      <c r="E10" s="145"/>
      <c r="F10" s="146" t="s">
        <v>70</v>
      </c>
      <c r="G10" s="146"/>
      <c r="H10" s="146"/>
      <c r="I10" s="147"/>
    </row>
    <row r="11" spans="1:12" ht="33.75">
      <c r="A11" s="143"/>
      <c r="B11" s="144"/>
      <c r="C11" s="144"/>
      <c r="D11" s="148" t="s">
        <v>71</v>
      </c>
      <c r="E11" s="149" t="s">
        <v>72</v>
      </c>
      <c r="F11" s="146"/>
      <c r="G11" s="146"/>
      <c r="H11" s="146"/>
      <c r="I11" s="147"/>
      <c r="L11" s="1"/>
    </row>
    <row r="12" spans="1:9" ht="24" customHeight="1">
      <c r="A12" s="150" t="s">
        <v>73</v>
      </c>
      <c r="B12" s="150"/>
      <c r="C12" s="150"/>
      <c r="D12" s="150"/>
      <c r="E12" s="150"/>
      <c r="F12" s="150"/>
      <c r="G12" s="150"/>
      <c r="H12" s="150"/>
      <c r="I12" s="147"/>
    </row>
    <row r="13" spans="1:12" ht="18" customHeight="1">
      <c r="A13" s="151" t="s">
        <v>74</v>
      </c>
      <c r="B13" s="152" t="s">
        <v>75</v>
      </c>
      <c r="C13" s="153" t="s">
        <v>76</v>
      </c>
      <c r="D13" s="154">
        <v>38005.68431675439</v>
      </c>
      <c r="E13" s="154"/>
      <c r="F13" s="155" t="s">
        <v>77</v>
      </c>
      <c r="G13" s="155"/>
      <c r="H13" s="155"/>
      <c r="I13" s="147"/>
      <c r="J13" s="29"/>
      <c r="K13" s="29"/>
      <c r="L13" s="29"/>
    </row>
    <row r="14" spans="1:12" ht="18" customHeight="1">
      <c r="A14" s="151"/>
      <c r="B14" s="152"/>
      <c r="C14" s="156" t="s">
        <v>78</v>
      </c>
      <c r="D14" s="154">
        <v>36908.708537476</v>
      </c>
      <c r="E14" s="154"/>
      <c r="F14" s="155"/>
      <c r="G14" s="155"/>
      <c r="H14" s="155"/>
      <c r="I14" s="147"/>
      <c r="J14" s="29"/>
      <c r="K14" s="29"/>
      <c r="L14" s="29"/>
    </row>
    <row r="15" spans="1:12" ht="18" customHeight="1">
      <c r="A15" s="157" t="s">
        <v>79</v>
      </c>
      <c r="B15" s="158" t="s">
        <v>80</v>
      </c>
      <c r="C15" s="159" t="s">
        <v>76</v>
      </c>
      <c r="D15" s="154">
        <v>42008.27881874104</v>
      </c>
      <c r="E15" s="154"/>
      <c r="F15" s="160"/>
      <c r="G15" s="160"/>
      <c r="H15" s="160"/>
      <c r="I15" s="147"/>
      <c r="J15" s="29"/>
      <c r="K15" s="29"/>
      <c r="L15" s="29"/>
    </row>
    <row r="16" spans="1:12" ht="18" customHeight="1">
      <c r="A16" s="157"/>
      <c r="B16" s="158"/>
      <c r="C16" s="156" t="s">
        <v>78</v>
      </c>
      <c r="D16" s="154">
        <v>40473.00221633633</v>
      </c>
      <c r="E16" s="154"/>
      <c r="F16" s="160" t="s">
        <v>81</v>
      </c>
      <c r="G16" s="160"/>
      <c r="H16" s="160"/>
      <c r="I16" s="147"/>
      <c r="J16" s="29"/>
      <c r="K16" s="29"/>
      <c r="L16" s="29"/>
    </row>
    <row r="17" spans="1:12" ht="18" customHeight="1">
      <c r="A17" s="161" t="s">
        <v>82</v>
      </c>
      <c r="B17" s="162" t="s">
        <v>83</v>
      </c>
      <c r="C17" s="163">
        <v>2.5</v>
      </c>
      <c r="D17" s="154">
        <v>46628.845335637845</v>
      </c>
      <c r="E17" s="154"/>
      <c r="F17" s="164" t="s">
        <v>84</v>
      </c>
      <c r="G17" s="164"/>
      <c r="H17" s="164"/>
      <c r="I17" s="147"/>
      <c r="J17" s="29"/>
      <c r="K17" s="29"/>
      <c r="L17" s="29"/>
    </row>
    <row r="18" spans="1:16" ht="18" customHeight="1">
      <c r="A18" s="161"/>
      <c r="B18" s="162"/>
      <c r="C18" s="163">
        <v>3</v>
      </c>
      <c r="D18" s="154">
        <v>37300.4845902592</v>
      </c>
      <c r="E18" s="154">
        <v>39451.222126988796</v>
      </c>
      <c r="F18" s="164"/>
      <c r="G18" s="164"/>
      <c r="H18" s="164"/>
      <c r="I18" s="147"/>
      <c r="J18" s="29"/>
      <c r="K18" s="29"/>
      <c r="L18" s="29"/>
      <c r="N18" s="165"/>
      <c r="O18" s="29"/>
      <c r="P18" s="29"/>
    </row>
    <row r="19" spans="1:16" ht="18" customHeight="1">
      <c r="A19" s="161"/>
      <c r="B19" s="162"/>
      <c r="C19" s="156" t="s">
        <v>78</v>
      </c>
      <c r="D19" s="154">
        <v>35280.580773385605</v>
      </c>
      <c r="E19" s="154">
        <v>37058.231186396806</v>
      </c>
      <c r="F19" s="164"/>
      <c r="G19" s="164"/>
      <c r="H19" s="164"/>
      <c r="I19" s="147"/>
      <c r="J19" s="29"/>
      <c r="K19" s="29"/>
      <c r="L19" s="29"/>
      <c r="N19" s="165"/>
      <c r="O19" s="29"/>
      <c r="P19" s="29"/>
    </row>
    <row r="20" spans="1:16" ht="18" customHeight="1">
      <c r="A20" s="161" t="s">
        <v>85</v>
      </c>
      <c r="B20" s="162" t="s">
        <v>86</v>
      </c>
      <c r="C20" s="156" t="s">
        <v>87</v>
      </c>
      <c r="D20" s="154">
        <v>57036.56105739434</v>
      </c>
      <c r="E20" s="154"/>
      <c r="F20" s="164" t="s">
        <v>88</v>
      </c>
      <c r="G20" s="164"/>
      <c r="H20" s="164"/>
      <c r="I20" s="147"/>
      <c r="J20" s="29"/>
      <c r="K20" s="29"/>
      <c r="L20" s="29"/>
      <c r="N20" s="165"/>
      <c r="O20" s="29"/>
      <c r="P20" s="29"/>
    </row>
    <row r="21" spans="1:16" ht="18" customHeight="1">
      <c r="A21" s="161"/>
      <c r="B21" s="162"/>
      <c r="C21" s="163">
        <v>2.5</v>
      </c>
      <c r="D21" s="154">
        <v>46776.51440092951</v>
      </c>
      <c r="E21" s="154"/>
      <c r="F21" s="164"/>
      <c r="G21" s="164"/>
      <c r="H21" s="164"/>
      <c r="I21" s="147"/>
      <c r="J21" s="29"/>
      <c r="K21" s="29"/>
      <c r="L21" s="29"/>
      <c r="N21" s="165"/>
      <c r="O21" s="29"/>
      <c r="P21" s="29"/>
    </row>
    <row r="22" spans="1:16" ht="18" customHeight="1">
      <c r="A22" s="161"/>
      <c r="B22" s="162"/>
      <c r="C22" s="163">
        <v>3</v>
      </c>
      <c r="D22" s="154">
        <v>38034.841598483195</v>
      </c>
      <c r="E22" s="154">
        <v>38250.08416985919</v>
      </c>
      <c r="F22" s="164"/>
      <c r="G22" s="164"/>
      <c r="H22" s="164"/>
      <c r="I22" s="147"/>
      <c r="J22" s="29"/>
      <c r="K22" s="29"/>
      <c r="L22" s="29"/>
      <c r="N22" s="165"/>
      <c r="O22" s="29"/>
      <c r="P22" s="29"/>
    </row>
    <row r="23" spans="1:16" ht="18" customHeight="1">
      <c r="A23" s="161"/>
      <c r="B23" s="162"/>
      <c r="C23" s="156" t="s">
        <v>78</v>
      </c>
      <c r="D23" s="154">
        <v>36852.273588688</v>
      </c>
      <c r="E23" s="154">
        <v>37353.6621667168</v>
      </c>
      <c r="F23" s="164"/>
      <c r="G23" s="164"/>
      <c r="H23" s="164"/>
      <c r="I23" s="147"/>
      <c r="J23" s="29"/>
      <c r="K23" s="29"/>
      <c r="L23" s="29"/>
      <c r="N23" s="165"/>
      <c r="O23" s="29"/>
      <c r="P23" s="29"/>
    </row>
    <row r="24" spans="1:16" ht="18" customHeight="1">
      <c r="A24" s="166" t="s">
        <v>89</v>
      </c>
      <c r="B24" s="167"/>
      <c r="C24" s="163">
        <v>3</v>
      </c>
      <c r="D24" s="154"/>
      <c r="E24" s="154">
        <v>39313.58669495497</v>
      </c>
      <c r="F24" s="164" t="s">
        <v>81</v>
      </c>
      <c r="G24" s="164"/>
      <c r="H24" s="164"/>
      <c r="I24" s="168"/>
      <c r="J24" s="29"/>
      <c r="K24" s="29"/>
      <c r="L24" s="29"/>
      <c r="N24" s="165"/>
      <c r="O24" s="29"/>
      <c r="P24" s="29"/>
    </row>
    <row r="25" spans="1:16" ht="18" customHeight="1">
      <c r="A25" s="166"/>
      <c r="B25" s="167"/>
      <c r="C25" s="156" t="s">
        <v>78</v>
      </c>
      <c r="D25" s="154"/>
      <c r="E25" s="154">
        <v>38390.272031718305</v>
      </c>
      <c r="F25" s="164"/>
      <c r="G25" s="164"/>
      <c r="H25" s="164"/>
      <c r="I25" s="168"/>
      <c r="J25" s="29"/>
      <c r="K25" s="29"/>
      <c r="L25" s="29"/>
      <c r="N25" s="165"/>
      <c r="O25" s="29"/>
      <c r="P25" s="29"/>
    </row>
    <row r="26" spans="1:16" ht="37.5" customHeight="1">
      <c r="A26" s="169" t="s">
        <v>90</v>
      </c>
      <c r="B26" s="170" t="s">
        <v>91</v>
      </c>
      <c r="C26" s="156" t="s">
        <v>78</v>
      </c>
      <c r="D26" s="154">
        <v>36852.273588688</v>
      </c>
      <c r="E26" s="154"/>
      <c r="F26" s="171"/>
      <c r="G26" s="172"/>
      <c r="H26" s="173"/>
      <c r="I26" s="147"/>
      <c r="J26" s="29"/>
      <c r="K26" s="29"/>
      <c r="L26" s="29"/>
      <c r="N26" s="165"/>
      <c r="O26" s="29"/>
      <c r="P26" s="29"/>
    </row>
    <row r="27" spans="1:16" ht="18" customHeight="1">
      <c r="A27" s="161" t="s">
        <v>92</v>
      </c>
      <c r="B27" s="162" t="s">
        <v>93</v>
      </c>
      <c r="C27" s="156" t="s">
        <v>87</v>
      </c>
      <c r="D27" s="154">
        <v>56339.31583072</v>
      </c>
      <c r="E27" s="154"/>
      <c r="F27" s="174"/>
      <c r="G27" s="175"/>
      <c r="H27" s="176"/>
      <c r="I27" s="147"/>
      <c r="J27" s="29"/>
      <c r="K27" s="29"/>
      <c r="L27" s="29"/>
      <c r="N27" s="165"/>
      <c r="O27" s="29"/>
      <c r="P27" s="29"/>
    </row>
    <row r="28" spans="1:16" ht="18" customHeight="1">
      <c r="A28" s="161"/>
      <c r="B28" s="162"/>
      <c r="C28" s="156" t="s">
        <v>94</v>
      </c>
      <c r="D28" s="154">
        <v>45991.78367968</v>
      </c>
      <c r="E28" s="154"/>
      <c r="F28" s="174"/>
      <c r="G28" s="175"/>
      <c r="H28" s="176"/>
      <c r="I28" s="147"/>
      <c r="J28" s="29"/>
      <c r="K28" s="29"/>
      <c r="L28" s="29"/>
      <c r="N28" s="165"/>
      <c r="O28" s="29"/>
      <c r="P28" s="29"/>
    </row>
    <row r="29" spans="1:16" ht="18" customHeight="1">
      <c r="A29" s="161"/>
      <c r="B29" s="162"/>
      <c r="C29" s="163">
        <v>3</v>
      </c>
      <c r="D29" s="154">
        <v>38283.26944528</v>
      </c>
      <c r="E29" s="154">
        <v>40151.02216960001</v>
      </c>
      <c r="F29" s="164" t="s">
        <v>95</v>
      </c>
      <c r="G29" s="164"/>
      <c r="H29" s="164"/>
      <c r="I29" s="147"/>
      <c r="J29" s="29"/>
      <c r="K29" s="29"/>
      <c r="L29" s="29"/>
      <c r="M29" s="1"/>
      <c r="N29" s="165"/>
      <c r="O29" s="29"/>
      <c r="P29" s="29"/>
    </row>
    <row r="30" spans="1:16" ht="18" customHeight="1">
      <c r="A30" s="161"/>
      <c r="B30" s="162"/>
      <c r="C30" s="156" t="s">
        <v>78</v>
      </c>
      <c r="D30" s="154">
        <v>37885.22378272</v>
      </c>
      <c r="E30" s="154">
        <v>39861.3839536</v>
      </c>
      <c r="F30" s="164"/>
      <c r="G30" s="164"/>
      <c r="H30" s="164"/>
      <c r="I30" s="147"/>
      <c r="J30" s="29"/>
      <c r="K30" s="29"/>
      <c r="L30" s="29"/>
      <c r="N30" s="165"/>
      <c r="O30" s="29"/>
      <c r="P30" s="29"/>
    </row>
    <row r="31" spans="1:16" ht="18" customHeight="1">
      <c r="A31" s="161" t="s">
        <v>96</v>
      </c>
      <c r="B31" s="162" t="s">
        <v>97</v>
      </c>
      <c r="C31" s="156" t="s">
        <v>98</v>
      </c>
      <c r="D31" s="154"/>
      <c r="E31" s="154">
        <v>38283</v>
      </c>
      <c r="F31" s="164" t="s">
        <v>95</v>
      </c>
      <c r="G31" s="164"/>
      <c r="H31" s="164"/>
      <c r="I31" s="147"/>
      <c r="J31" s="29"/>
      <c r="K31" s="29"/>
      <c r="L31" s="29"/>
      <c r="N31" s="165"/>
      <c r="O31" s="29"/>
      <c r="P31" s="29"/>
    </row>
    <row r="32" spans="1:16" ht="18" customHeight="1">
      <c r="A32" s="161"/>
      <c r="B32" s="162"/>
      <c r="C32" s="156" t="s">
        <v>78</v>
      </c>
      <c r="D32" s="154"/>
      <c r="E32" s="154">
        <v>37885</v>
      </c>
      <c r="F32" s="164"/>
      <c r="G32" s="164"/>
      <c r="H32" s="164"/>
      <c r="I32" s="147"/>
      <c r="J32" s="29"/>
      <c r="K32" s="29"/>
      <c r="L32" s="29"/>
      <c r="N32" s="165"/>
      <c r="O32" s="29"/>
      <c r="P32" s="29"/>
    </row>
    <row r="33" spans="1:16" ht="18" customHeight="1">
      <c r="A33" s="161" t="s">
        <v>99</v>
      </c>
      <c r="B33" s="162" t="s">
        <v>100</v>
      </c>
      <c r="C33" s="156" t="s">
        <v>87</v>
      </c>
      <c r="D33" s="154">
        <v>52281.656552414075</v>
      </c>
      <c r="E33" s="154"/>
      <c r="F33" s="164" t="s">
        <v>101</v>
      </c>
      <c r="G33" s="164"/>
      <c r="H33" s="164"/>
      <c r="I33" s="147"/>
      <c r="J33" s="29"/>
      <c r="K33" s="29"/>
      <c r="L33" s="29"/>
      <c r="N33" s="165"/>
      <c r="O33" s="29"/>
      <c r="P33" s="29"/>
    </row>
    <row r="34" spans="1:16" ht="18" customHeight="1">
      <c r="A34" s="161"/>
      <c r="B34" s="162"/>
      <c r="C34" s="156" t="s">
        <v>94</v>
      </c>
      <c r="D34" s="154">
        <v>42112.46168503624</v>
      </c>
      <c r="E34" s="154"/>
      <c r="F34" s="164"/>
      <c r="G34" s="164"/>
      <c r="H34" s="164"/>
      <c r="I34" s="147"/>
      <c r="J34" s="29"/>
      <c r="K34" s="29"/>
      <c r="L34" s="29"/>
      <c r="N34" s="165"/>
      <c r="O34" s="29"/>
      <c r="P34" s="29"/>
    </row>
    <row r="35" spans="1:16" ht="18" customHeight="1">
      <c r="A35" s="161"/>
      <c r="B35" s="162"/>
      <c r="C35" s="163">
        <v>3</v>
      </c>
      <c r="D35" s="154">
        <v>41198.49381253744</v>
      </c>
      <c r="E35" s="154"/>
      <c r="F35" s="164"/>
      <c r="G35" s="164"/>
      <c r="H35" s="164"/>
      <c r="I35" s="147"/>
      <c r="J35" s="29"/>
      <c r="K35" s="29"/>
      <c r="L35" s="29"/>
      <c r="N35" s="165"/>
      <c r="O35" s="29"/>
      <c r="P35" s="29"/>
    </row>
    <row r="36" spans="1:16" ht="18" customHeight="1">
      <c r="A36" s="161"/>
      <c r="B36" s="162"/>
      <c r="C36" s="156" t="s">
        <v>78</v>
      </c>
      <c r="D36" s="154">
        <v>39370.558067539845</v>
      </c>
      <c r="E36" s="154">
        <v>41088.52397468657</v>
      </c>
      <c r="F36" s="164"/>
      <c r="G36" s="164"/>
      <c r="H36" s="164"/>
      <c r="I36" s="147"/>
      <c r="J36" s="29"/>
      <c r="K36" s="29"/>
      <c r="L36" s="29"/>
      <c r="N36" s="165"/>
      <c r="O36" s="29"/>
      <c r="P36" s="29"/>
    </row>
    <row r="37" spans="1:16" ht="18" customHeight="1">
      <c r="A37" s="161" t="s">
        <v>102</v>
      </c>
      <c r="B37" s="177" t="s">
        <v>103</v>
      </c>
      <c r="C37" s="178">
        <v>2</v>
      </c>
      <c r="D37" s="179">
        <v>54161.729598239996</v>
      </c>
      <c r="E37" s="179"/>
      <c r="F37" s="180" t="s">
        <v>104</v>
      </c>
      <c r="G37" s="180"/>
      <c r="H37" s="180"/>
      <c r="I37" s="147"/>
      <c r="J37" s="29"/>
      <c r="K37" s="29"/>
      <c r="L37" s="29"/>
      <c r="N37" s="165"/>
      <c r="O37" s="29"/>
      <c r="P37" s="29"/>
    </row>
    <row r="38" spans="1:16" ht="18" customHeight="1">
      <c r="A38" s="161"/>
      <c r="B38" s="177"/>
      <c r="C38" s="163">
        <v>2.5</v>
      </c>
      <c r="D38" s="179">
        <v>52688.71238544</v>
      </c>
      <c r="E38" s="179"/>
      <c r="F38" s="180"/>
      <c r="G38" s="180"/>
      <c r="H38" s="180"/>
      <c r="I38" s="147"/>
      <c r="J38" s="29"/>
      <c r="K38" s="29"/>
      <c r="L38" s="29"/>
      <c r="N38" s="165"/>
      <c r="O38" s="29"/>
      <c r="P38" s="29"/>
    </row>
    <row r="39" spans="1:16" ht="18" customHeight="1">
      <c r="A39" s="161"/>
      <c r="B39" s="177"/>
      <c r="C39" s="163">
        <v>3</v>
      </c>
      <c r="D39" s="179">
        <v>51258.72713616</v>
      </c>
      <c r="E39" s="179">
        <v>54118.250764329605</v>
      </c>
      <c r="F39" s="180"/>
      <c r="G39" s="180"/>
      <c r="H39" s="180"/>
      <c r="I39" s="147"/>
      <c r="J39" s="29"/>
      <c r="K39" s="29"/>
      <c r="L39" s="29"/>
      <c r="N39" s="165"/>
      <c r="O39" s="29"/>
      <c r="P39" s="29"/>
    </row>
    <row r="40" spans="1:16" ht="18" customHeight="1">
      <c r="A40" s="161"/>
      <c r="B40" s="177"/>
      <c r="C40" s="156" t="s">
        <v>105</v>
      </c>
      <c r="D40" s="179">
        <v>50421.258923040004</v>
      </c>
      <c r="E40" s="179"/>
      <c r="F40" s="180"/>
      <c r="G40" s="180"/>
      <c r="H40" s="180"/>
      <c r="I40" s="147"/>
      <c r="J40" s="29"/>
      <c r="K40" s="29"/>
      <c r="L40" s="29"/>
      <c r="N40" s="165"/>
      <c r="O40" s="29"/>
      <c r="P40" s="29"/>
    </row>
    <row r="41" spans="1:16" ht="18" customHeight="1">
      <c r="A41" s="161"/>
      <c r="B41" s="177"/>
      <c r="C41" s="156" t="s">
        <v>78</v>
      </c>
      <c r="D41" s="179">
        <v>48626.3295216</v>
      </c>
      <c r="E41" s="179">
        <v>51327.909292896</v>
      </c>
      <c r="F41" s="180"/>
      <c r="G41" s="180"/>
      <c r="H41" s="180"/>
      <c r="I41" s="147"/>
      <c r="J41" s="29"/>
      <c r="K41" s="29"/>
      <c r="L41" s="29"/>
      <c r="N41" s="165"/>
      <c r="O41" s="29"/>
      <c r="P41" s="29"/>
    </row>
    <row r="42" spans="1:16" ht="24.75" customHeight="1">
      <c r="A42" s="161" t="s">
        <v>106</v>
      </c>
      <c r="B42" s="162" t="s">
        <v>107</v>
      </c>
      <c r="C42" s="163">
        <v>3</v>
      </c>
      <c r="D42" s="181"/>
      <c r="E42" s="181">
        <v>57395.50035</v>
      </c>
      <c r="F42" s="160"/>
      <c r="G42" s="160"/>
      <c r="H42" s="160"/>
      <c r="I42" s="168"/>
      <c r="J42" s="29"/>
      <c r="K42" s="29"/>
      <c r="N42" s="165"/>
      <c r="O42" s="29"/>
      <c r="P42" s="29"/>
    </row>
    <row r="43" spans="1:16" ht="26.25" customHeight="1">
      <c r="A43" s="161"/>
      <c r="B43" s="162"/>
      <c r="C43" s="156" t="s">
        <v>78</v>
      </c>
      <c r="D43" s="181"/>
      <c r="E43" s="181">
        <v>51811.95</v>
      </c>
      <c r="F43" s="160"/>
      <c r="G43" s="160"/>
      <c r="H43" s="160"/>
      <c r="I43" s="147"/>
      <c r="J43" s="29"/>
      <c r="K43" s="29"/>
      <c r="N43" s="165"/>
      <c r="O43" s="29"/>
      <c r="P43" s="29"/>
    </row>
    <row r="44" spans="1:11" ht="24" customHeight="1">
      <c r="A44" s="150" t="s">
        <v>108</v>
      </c>
      <c r="B44" s="150"/>
      <c r="C44" s="150"/>
      <c r="D44" s="150"/>
      <c r="E44" s="150"/>
      <c r="F44" s="150"/>
      <c r="G44" s="150"/>
      <c r="H44" s="150"/>
      <c r="I44" s="147"/>
      <c r="J44" s="29"/>
      <c r="K44" s="29"/>
    </row>
    <row r="45" spans="1:11" ht="33" customHeight="1">
      <c r="A45" s="182" t="s">
        <v>109</v>
      </c>
      <c r="B45" s="183" t="s">
        <v>110</v>
      </c>
      <c r="C45" s="184">
        <v>3</v>
      </c>
      <c r="D45" s="185" t="s">
        <v>111</v>
      </c>
      <c r="E45" s="185">
        <v>310427.35462902655</v>
      </c>
      <c r="F45" s="186"/>
      <c r="G45" s="186"/>
      <c r="H45" s="186"/>
      <c r="I45" s="147"/>
      <c r="J45" s="29"/>
      <c r="K45" s="29"/>
    </row>
    <row r="46" spans="1:11" ht="33" customHeight="1">
      <c r="A46" s="182"/>
      <c r="B46" s="183"/>
      <c r="C46" s="156" t="s">
        <v>78</v>
      </c>
      <c r="D46" s="185"/>
      <c r="E46" s="181">
        <v>306100.12892788893</v>
      </c>
      <c r="F46" s="186"/>
      <c r="G46" s="186"/>
      <c r="H46" s="186"/>
      <c r="I46" s="147"/>
      <c r="J46" s="29"/>
      <c r="K46" s="29"/>
    </row>
    <row r="47" spans="1:11" ht="18" customHeight="1">
      <c r="A47" s="187" t="s">
        <v>112</v>
      </c>
      <c r="B47" s="188" t="s">
        <v>113</v>
      </c>
      <c r="C47" s="156" t="s">
        <v>87</v>
      </c>
      <c r="D47" s="189" t="s">
        <v>114</v>
      </c>
      <c r="E47" s="181">
        <v>427514.3728277766</v>
      </c>
      <c r="F47" s="190"/>
      <c r="G47" s="190"/>
      <c r="H47" s="190"/>
      <c r="I47" s="147"/>
      <c r="J47" s="29"/>
      <c r="K47" s="29"/>
    </row>
    <row r="48" spans="1:11" ht="18" customHeight="1">
      <c r="A48" s="187"/>
      <c r="B48" s="188"/>
      <c r="C48" s="156" t="s">
        <v>94</v>
      </c>
      <c r="D48" s="189"/>
      <c r="E48" s="181">
        <v>279945.95987199584</v>
      </c>
      <c r="F48" s="190"/>
      <c r="G48" s="190"/>
      <c r="H48" s="190"/>
      <c r="I48" s="147"/>
      <c r="J48" s="29"/>
      <c r="K48" s="29"/>
    </row>
    <row r="49" spans="1:11" ht="18" customHeight="1">
      <c r="A49" s="187"/>
      <c r="B49" s="188"/>
      <c r="C49" s="163">
        <v>3</v>
      </c>
      <c r="D49" s="189"/>
      <c r="E49" s="181">
        <v>217012.37199379524</v>
      </c>
      <c r="F49" s="190"/>
      <c r="G49" s="190"/>
      <c r="H49" s="190"/>
      <c r="I49" s="147"/>
      <c r="J49" s="29"/>
      <c r="K49" s="29"/>
    </row>
    <row r="50" spans="1:11" ht="18" customHeight="1">
      <c r="A50" s="187"/>
      <c r="B50" s="188"/>
      <c r="C50" s="191" t="s">
        <v>78</v>
      </c>
      <c r="D50" s="189"/>
      <c r="E50" s="189">
        <v>213859.3775877695</v>
      </c>
      <c r="F50" s="190"/>
      <c r="G50" s="190"/>
      <c r="H50" s="190"/>
      <c r="I50" s="147"/>
      <c r="J50" s="29"/>
      <c r="K50" s="29"/>
    </row>
    <row r="51" spans="1:11" ht="24" customHeight="1">
      <c r="A51" s="150" t="s">
        <v>115</v>
      </c>
      <c r="B51" s="150"/>
      <c r="C51" s="150"/>
      <c r="D51" s="150"/>
      <c r="E51" s="150"/>
      <c r="F51" s="150"/>
      <c r="G51" s="150"/>
      <c r="H51" s="150"/>
      <c r="I51" s="147"/>
      <c r="J51" s="29"/>
      <c r="K51" s="29"/>
    </row>
    <row r="52" spans="1:11" ht="29.25" customHeight="1">
      <c r="A52" s="192" t="s">
        <v>116</v>
      </c>
      <c r="B52" s="193" t="s">
        <v>117</v>
      </c>
      <c r="C52" s="184">
        <v>3</v>
      </c>
      <c r="D52" s="194"/>
      <c r="E52" s="185">
        <v>343795.1367501735</v>
      </c>
      <c r="F52" s="195"/>
      <c r="G52" s="195"/>
      <c r="H52" s="195"/>
      <c r="I52" s="147"/>
      <c r="J52" s="29"/>
      <c r="K52" s="29"/>
    </row>
    <row r="53" spans="1:11" ht="33" customHeight="1">
      <c r="A53" s="192"/>
      <c r="B53" s="193"/>
      <c r="C53" s="191" t="s">
        <v>78</v>
      </c>
      <c r="D53" s="194"/>
      <c r="E53" s="189">
        <v>340022.0290053896</v>
      </c>
      <c r="F53" s="195"/>
      <c r="G53" s="195"/>
      <c r="H53" s="195"/>
      <c r="I53" s="147"/>
      <c r="J53" s="29"/>
      <c r="K53" s="29"/>
    </row>
    <row r="54" spans="1:11" ht="24" customHeight="1">
      <c r="A54" s="150" t="s">
        <v>118</v>
      </c>
      <c r="B54" s="150"/>
      <c r="C54" s="150"/>
      <c r="D54" s="150"/>
      <c r="E54" s="150"/>
      <c r="F54" s="150"/>
      <c r="G54" s="150"/>
      <c r="H54" s="150"/>
      <c r="I54" s="147"/>
      <c r="J54" s="29"/>
      <c r="K54" s="29"/>
    </row>
    <row r="55" spans="1:11" ht="33" customHeight="1">
      <c r="A55" s="192" t="s">
        <v>119</v>
      </c>
      <c r="B55" s="193" t="s">
        <v>120</v>
      </c>
      <c r="C55" s="196" t="s">
        <v>98</v>
      </c>
      <c r="D55" s="194" t="s">
        <v>121</v>
      </c>
      <c r="E55" s="194">
        <f>E56*1.2</f>
        <v>120168</v>
      </c>
      <c r="F55" s="195"/>
      <c r="G55" s="195"/>
      <c r="H55" s="195"/>
      <c r="I55" s="147"/>
      <c r="J55" s="29"/>
      <c r="K55" s="29"/>
    </row>
    <row r="56" spans="1:11" ht="33" customHeight="1">
      <c r="A56" s="192"/>
      <c r="B56" s="193"/>
      <c r="C56" s="196" t="s">
        <v>78</v>
      </c>
      <c r="D56" s="194"/>
      <c r="E56" s="194">
        <v>100140</v>
      </c>
      <c r="F56" s="197"/>
      <c r="G56" s="198"/>
      <c r="H56" s="199"/>
      <c r="I56" s="147"/>
      <c r="J56" s="29"/>
      <c r="K56" s="29"/>
    </row>
    <row r="57" spans="1:11" ht="69.75" customHeight="1">
      <c r="A57" s="192" t="s">
        <v>122</v>
      </c>
      <c r="B57" s="193" t="s">
        <v>123</v>
      </c>
      <c r="C57" s="196" t="s">
        <v>78</v>
      </c>
      <c r="D57" s="194"/>
      <c r="E57" s="194">
        <v>102644</v>
      </c>
      <c r="F57" s="195"/>
      <c r="G57" s="195"/>
      <c r="H57" s="195"/>
      <c r="I57" s="147"/>
      <c r="J57" s="29"/>
      <c r="K57" s="29"/>
    </row>
    <row r="58" spans="1:9" ht="26.25" customHeight="1">
      <c r="A58" s="200" t="s">
        <v>124</v>
      </c>
      <c r="B58" s="200"/>
      <c r="C58" s="200"/>
      <c r="D58" s="200"/>
      <c r="E58" s="200"/>
      <c r="F58" s="200"/>
      <c r="G58" s="200"/>
      <c r="H58" s="201"/>
      <c r="I58" s="201"/>
    </row>
    <row r="59" spans="1:9" ht="33" customHeight="1">
      <c r="A59" s="202" t="s">
        <v>57</v>
      </c>
      <c r="B59" s="202"/>
      <c r="C59" s="202"/>
      <c r="D59" s="202"/>
      <c r="E59" s="202"/>
      <c r="F59" s="202"/>
      <c r="G59" s="202"/>
      <c r="H59" s="202"/>
      <c r="I59" s="201"/>
    </row>
    <row r="60" spans="1:9" ht="31.5" customHeight="1">
      <c r="A60" s="202" t="s">
        <v>58</v>
      </c>
      <c r="B60" s="202"/>
      <c r="C60" s="202"/>
      <c r="D60" s="202"/>
      <c r="E60" s="202"/>
      <c r="F60" s="202"/>
      <c r="G60" s="202"/>
      <c r="H60" s="202"/>
      <c r="I60" s="203"/>
    </row>
    <row r="61" spans="1:9" ht="31.5" customHeight="1">
      <c r="A61" s="204" t="s">
        <v>59</v>
      </c>
      <c r="B61" s="204"/>
      <c r="C61" s="204"/>
      <c r="D61" s="204"/>
      <c r="E61" s="204"/>
      <c r="F61" s="204"/>
      <c r="G61" s="204"/>
      <c r="H61" s="204"/>
      <c r="I61" s="133"/>
    </row>
    <row r="62" spans="1:9" ht="31.5" customHeight="1">
      <c r="A62" s="205" t="s">
        <v>60</v>
      </c>
      <c r="B62" s="205"/>
      <c r="C62" s="205"/>
      <c r="D62" s="205"/>
      <c r="E62" s="205"/>
      <c r="F62" s="205"/>
      <c r="G62" s="205"/>
      <c r="H62" s="205"/>
      <c r="I62" s="133"/>
    </row>
    <row r="63" spans="1:9" ht="15">
      <c r="A63" s="206"/>
      <c r="B63" s="133"/>
      <c r="C63" s="133"/>
      <c r="D63" s="133"/>
      <c r="E63" s="133"/>
      <c r="F63" s="207"/>
      <c r="G63" s="133"/>
      <c r="H63" s="133"/>
      <c r="I63" s="133"/>
    </row>
    <row r="64" spans="1:9" ht="22.5">
      <c r="A64" s="208"/>
      <c r="B64" s="208"/>
      <c r="C64" s="208"/>
      <c r="D64" s="208"/>
      <c r="E64" s="208"/>
      <c r="F64" s="208"/>
      <c r="G64" s="208"/>
      <c r="H64" s="208"/>
      <c r="I64" s="209"/>
    </row>
    <row r="65" spans="1:9" ht="22.5">
      <c r="A65" s="209"/>
      <c r="B65" s="209"/>
      <c r="C65" s="209"/>
      <c r="D65" s="209"/>
      <c r="E65" s="209"/>
      <c r="F65" s="209"/>
      <c r="G65" s="209"/>
      <c r="H65" s="209"/>
      <c r="I65" s="209"/>
    </row>
  </sheetData>
  <mergeCells count="78">
    <mergeCell ref="B1:H1"/>
    <mergeCell ref="B2:H2"/>
    <mergeCell ref="B3:H3"/>
    <mergeCell ref="B4:H4"/>
    <mergeCell ref="B5:C5"/>
    <mergeCell ref="B6:H6"/>
    <mergeCell ref="E7:G7"/>
    <mergeCell ref="E8:G8"/>
    <mergeCell ref="B9:H9"/>
    <mergeCell ref="A10:A11"/>
    <mergeCell ref="B10:B11"/>
    <mergeCell ref="C10:C11"/>
    <mergeCell ref="D10:E10"/>
    <mergeCell ref="F10:H11"/>
    <mergeCell ref="I10:I11"/>
    <mergeCell ref="A12:H12"/>
    <mergeCell ref="A13:A14"/>
    <mergeCell ref="B13:B14"/>
    <mergeCell ref="F13:H14"/>
    <mergeCell ref="I13:I14"/>
    <mergeCell ref="A15:A16"/>
    <mergeCell ref="B15:B16"/>
    <mergeCell ref="F15:H15"/>
    <mergeCell ref="F16:H16"/>
    <mergeCell ref="A17:A19"/>
    <mergeCell ref="B17:B19"/>
    <mergeCell ref="F17:H19"/>
    <mergeCell ref="I17:I19"/>
    <mergeCell ref="A20:A23"/>
    <mergeCell ref="B20:B23"/>
    <mergeCell ref="F20:H23"/>
    <mergeCell ref="I21:I23"/>
    <mergeCell ref="A24:A25"/>
    <mergeCell ref="B24:B25"/>
    <mergeCell ref="F24:H25"/>
    <mergeCell ref="A27:A30"/>
    <mergeCell ref="B27:B30"/>
    <mergeCell ref="F29:H30"/>
    <mergeCell ref="I29:I30"/>
    <mergeCell ref="A31:A32"/>
    <mergeCell ref="B31:B32"/>
    <mergeCell ref="F31:H32"/>
    <mergeCell ref="A33:A36"/>
    <mergeCell ref="B33:B36"/>
    <mergeCell ref="F33:H36"/>
    <mergeCell ref="I35:I36"/>
    <mergeCell ref="A37:A41"/>
    <mergeCell ref="B37:B41"/>
    <mergeCell ref="F37:H41"/>
    <mergeCell ref="A42:A43"/>
    <mergeCell ref="B42:B43"/>
    <mergeCell ref="F42:H42"/>
    <mergeCell ref="F43:H43"/>
    <mergeCell ref="A44:H44"/>
    <mergeCell ref="A45:A46"/>
    <mergeCell ref="B45:B46"/>
    <mergeCell ref="D45:D46"/>
    <mergeCell ref="F45:H46"/>
    <mergeCell ref="A47:A50"/>
    <mergeCell ref="B47:B50"/>
    <mergeCell ref="D47:D50"/>
    <mergeCell ref="F47:H50"/>
    <mergeCell ref="A51:H51"/>
    <mergeCell ref="A52:A53"/>
    <mergeCell ref="B52:B53"/>
    <mergeCell ref="D52:D53"/>
    <mergeCell ref="F52:H53"/>
    <mergeCell ref="A54:H54"/>
    <mergeCell ref="A55:A56"/>
    <mergeCell ref="B55:B56"/>
    <mergeCell ref="D55:D57"/>
    <mergeCell ref="F55:H55"/>
    <mergeCell ref="F57:H57"/>
    <mergeCell ref="A58:G58"/>
    <mergeCell ref="A59:H59"/>
    <mergeCell ref="A60:H60"/>
    <mergeCell ref="A61:H61"/>
    <mergeCell ref="A62:H62"/>
  </mergeCells>
  <hyperlinks>
    <hyperlink ref="B5" r:id="rId1" display="www.specservis.ru"/>
  </hyperlinks>
  <printOptions horizontalCentered="1" verticalCentered="1"/>
  <pageMargins left="0.30972222222222223" right="0.22013888888888888" top="0.39375" bottom="0.39375" header="0.5118055555555555" footer="0.5118055555555555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50" zoomScaleNormal="65" zoomScaleSheetLayoutView="50" workbookViewId="0" topLeftCell="A22">
      <selection activeCell="E7" sqref="E7"/>
    </sheetView>
  </sheetViews>
  <sheetFormatPr defaultColWidth="9.140625" defaultRowHeight="17.25" customHeight="1"/>
  <cols>
    <col min="1" max="1" width="36.28125" style="1" customWidth="1"/>
    <col min="2" max="2" width="32.28125" style="1" customWidth="1"/>
    <col min="3" max="3" width="15.8515625" style="1" customWidth="1"/>
    <col min="4" max="4" width="18.421875" style="1" customWidth="1"/>
    <col min="5" max="5" width="38.8515625" style="1" customWidth="1"/>
    <col min="6" max="6" width="34.7109375" style="1" customWidth="1"/>
    <col min="7" max="7" width="16.421875" style="1" customWidth="1"/>
    <col min="8" max="8" width="15.28125" style="1" customWidth="1"/>
    <col min="9" max="9" width="15.57421875" style="1" customWidth="1"/>
    <col min="10" max="10" width="13.8515625" style="1" customWidth="1"/>
    <col min="11" max="11" width="20.00390625" style="1" customWidth="1"/>
    <col min="12" max="12" width="14.421875" style="1" customWidth="1"/>
    <col min="13" max="16384" width="9.140625" style="1" customWidth="1"/>
  </cols>
  <sheetData>
    <row r="1" spans="1:11" ht="34.5" customHeight="1">
      <c r="A1" s="120" t="s">
        <v>0</v>
      </c>
      <c r="B1" s="8" t="s">
        <v>61</v>
      </c>
      <c r="C1" s="8"/>
      <c r="D1" s="8"/>
      <c r="E1" s="8"/>
      <c r="F1" s="17"/>
      <c r="G1" s="17"/>
      <c r="H1" s="17"/>
      <c r="I1" s="210"/>
      <c r="J1" s="210"/>
      <c r="K1" s="210"/>
    </row>
    <row r="2" spans="1:8" ht="38.25" customHeight="1">
      <c r="A2" s="121"/>
      <c r="B2" s="122" t="s">
        <v>62</v>
      </c>
      <c r="C2" s="122"/>
      <c r="D2" s="122"/>
      <c r="E2" s="122"/>
      <c r="F2" s="122"/>
      <c r="G2" s="122"/>
      <c r="H2" s="122"/>
    </row>
    <row r="3" spans="1:8" ht="27.75" customHeight="1">
      <c r="A3" s="6"/>
      <c r="B3" s="117" t="s">
        <v>3</v>
      </c>
      <c r="C3" s="117"/>
      <c r="D3" s="117"/>
      <c r="E3" s="117"/>
      <c r="F3" s="123"/>
      <c r="G3" s="123"/>
      <c r="H3" s="123"/>
    </row>
    <row r="4" spans="1:9" ht="23.25" customHeight="1">
      <c r="A4" s="6"/>
      <c r="B4" s="17" t="s">
        <v>4</v>
      </c>
      <c r="C4" s="17"/>
      <c r="D4" s="17"/>
      <c r="E4" s="17"/>
      <c r="F4" s="123"/>
      <c r="G4" s="123"/>
      <c r="H4" s="123"/>
      <c r="I4" s="125"/>
    </row>
    <row r="5" spans="2:9" ht="26.25" customHeight="1">
      <c r="B5" s="211" t="s">
        <v>5</v>
      </c>
      <c r="C5" s="211"/>
      <c r="D5" s="127"/>
      <c r="E5" s="128"/>
      <c r="F5" s="128"/>
      <c r="G5" s="128"/>
      <c r="H5" s="129"/>
      <c r="I5" s="130"/>
    </row>
    <row r="6" spans="1:8" ht="20.25" customHeight="1">
      <c r="A6" s="132"/>
      <c r="B6" s="133"/>
      <c r="C6" s="120"/>
      <c r="D6" s="134"/>
      <c r="E6" s="135" t="s">
        <v>64</v>
      </c>
      <c r="F6" s="135"/>
      <c r="G6" s="135"/>
      <c r="H6" s="119"/>
    </row>
    <row r="7" spans="1:8" ht="17.25" customHeight="1">
      <c r="A7" s="136"/>
      <c r="B7" s="121"/>
      <c r="C7" s="137"/>
      <c r="D7" s="138"/>
      <c r="E7" s="139" t="s">
        <v>65</v>
      </c>
      <c r="F7" s="139"/>
      <c r="G7" s="139"/>
      <c r="H7" s="137"/>
    </row>
    <row r="8" spans="1:10" ht="30.75" customHeight="1">
      <c r="A8" s="210" t="s">
        <v>125</v>
      </c>
      <c r="B8" s="210"/>
      <c r="C8" s="210"/>
      <c r="D8" s="210"/>
      <c r="E8" s="210"/>
      <c r="F8" s="212"/>
      <c r="G8" s="212"/>
      <c r="H8" s="212"/>
      <c r="I8" s="212"/>
      <c r="J8" s="212"/>
    </row>
    <row r="9" spans="1:9" ht="51" customHeight="1">
      <c r="A9" s="213" t="s">
        <v>126</v>
      </c>
      <c r="B9" s="214" t="s">
        <v>127</v>
      </c>
      <c r="C9" s="215" t="s">
        <v>11</v>
      </c>
      <c r="D9" s="216" t="s">
        <v>128</v>
      </c>
      <c r="E9" s="214" t="s">
        <v>129</v>
      </c>
      <c r="H9" s="217"/>
      <c r="I9" s="217"/>
    </row>
    <row r="10" spans="1:9" ht="18.75" customHeight="1">
      <c r="A10" s="218" t="s">
        <v>130</v>
      </c>
      <c r="B10" s="219" t="s">
        <v>131</v>
      </c>
      <c r="C10" s="220">
        <v>3.2</v>
      </c>
      <c r="D10" s="221">
        <v>139149.55761999998</v>
      </c>
      <c r="E10" s="222" t="s">
        <v>132</v>
      </c>
      <c r="H10" s="217"/>
      <c r="I10" s="217"/>
    </row>
    <row r="11" spans="1:12" ht="32.25" customHeight="1">
      <c r="A11" s="223" t="s">
        <v>133</v>
      </c>
      <c r="B11" s="224" t="s">
        <v>134</v>
      </c>
      <c r="C11" s="225">
        <v>3.6</v>
      </c>
      <c r="D11" s="226">
        <v>350897.125156</v>
      </c>
      <c r="E11" s="227" t="s">
        <v>132</v>
      </c>
      <c r="H11" s="228"/>
      <c r="I11" s="228"/>
      <c r="J11" s="38"/>
      <c r="K11" s="38"/>
      <c r="L11" s="38"/>
    </row>
    <row r="12" spans="1:12" ht="18.75" customHeight="1">
      <c r="A12" s="229" t="s">
        <v>135</v>
      </c>
      <c r="B12" s="230" t="s">
        <v>136</v>
      </c>
      <c r="C12" s="225">
        <v>3.6</v>
      </c>
      <c r="D12" s="226">
        <v>200129.859088</v>
      </c>
      <c r="E12" s="227" t="s">
        <v>132</v>
      </c>
      <c r="H12" s="228"/>
      <c r="I12" s="228"/>
      <c r="J12" s="38"/>
      <c r="K12" s="38"/>
      <c r="L12" s="38"/>
    </row>
    <row r="13" spans="1:12" ht="18.75" customHeight="1">
      <c r="A13" s="229" t="s">
        <v>137</v>
      </c>
      <c r="B13" s="230" t="s">
        <v>138</v>
      </c>
      <c r="C13" s="225">
        <v>2.8</v>
      </c>
      <c r="D13" s="226">
        <v>112459.1</v>
      </c>
      <c r="E13" s="227" t="s">
        <v>132</v>
      </c>
      <c r="H13" s="228"/>
      <c r="I13" s="228"/>
      <c r="J13" s="38"/>
      <c r="K13" s="38"/>
      <c r="L13" s="38"/>
    </row>
    <row r="14" spans="1:12" ht="18.75" customHeight="1">
      <c r="A14" s="229" t="s">
        <v>137</v>
      </c>
      <c r="B14" s="230" t="s">
        <v>138</v>
      </c>
      <c r="C14" s="225">
        <v>3.6</v>
      </c>
      <c r="D14" s="226">
        <v>111732.23195999999</v>
      </c>
      <c r="E14" s="227" t="s">
        <v>132</v>
      </c>
      <c r="H14" s="228"/>
      <c r="I14" s="228"/>
      <c r="J14" s="38"/>
      <c r="K14" s="38"/>
      <c r="L14" s="38"/>
    </row>
    <row r="15" spans="1:12" ht="18.75" customHeight="1">
      <c r="A15" s="229" t="s">
        <v>139</v>
      </c>
      <c r="B15" s="230" t="s">
        <v>140</v>
      </c>
      <c r="C15" s="225">
        <v>3.2</v>
      </c>
      <c r="D15" s="226">
        <v>300595.077042</v>
      </c>
      <c r="E15" s="227" t="s">
        <v>132</v>
      </c>
      <c r="H15" s="228"/>
      <c r="I15" s="228"/>
      <c r="J15" s="38"/>
      <c r="K15" s="38"/>
      <c r="L15" s="38"/>
    </row>
    <row r="16" spans="1:12" ht="32.25" customHeight="1">
      <c r="A16" s="229" t="s">
        <v>141</v>
      </c>
      <c r="B16" s="224" t="s">
        <v>142</v>
      </c>
      <c r="C16" s="225">
        <v>3</v>
      </c>
      <c r="D16" s="226">
        <v>90224.716082</v>
      </c>
      <c r="E16" s="227" t="s">
        <v>132</v>
      </c>
      <c r="H16" s="228"/>
      <c r="I16" s="228"/>
      <c r="J16" s="45"/>
      <c r="K16" s="38"/>
      <c r="L16" s="38"/>
    </row>
    <row r="17" spans="1:12" ht="32.25" customHeight="1">
      <c r="A17" s="229" t="s">
        <v>143</v>
      </c>
      <c r="B17" s="224" t="s">
        <v>144</v>
      </c>
      <c r="C17" s="225">
        <v>3</v>
      </c>
      <c r="D17" s="226">
        <v>94458.875279</v>
      </c>
      <c r="E17" s="227" t="s">
        <v>132</v>
      </c>
      <c r="H17" s="228"/>
      <c r="I17" s="228"/>
      <c r="J17" s="45"/>
      <c r="K17" s="38"/>
      <c r="L17" s="38"/>
    </row>
    <row r="18" spans="1:12" ht="18.75" customHeight="1">
      <c r="A18" s="231" t="s">
        <v>145</v>
      </c>
      <c r="B18" s="232" t="s">
        <v>146</v>
      </c>
      <c r="C18" s="227">
        <v>1.6</v>
      </c>
      <c r="D18" s="233" t="s">
        <v>147</v>
      </c>
      <c r="E18" s="227" t="s">
        <v>132</v>
      </c>
      <c r="H18" s="228"/>
      <c r="I18" s="228"/>
      <c r="J18" s="38"/>
      <c r="K18" s="38"/>
      <c r="L18" s="38"/>
    </row>
    <row r="19" spans="1:12" ht="18.75" customHeight="1">
      <c r="A19" s="231"/>
      <c r="B19" s="232"/>
      <c r="C19" s="234">
        <v>2.8</v>
      </c>
      <c r="D19" s="235" t="s">
        <v>147</v>
      </c>
      <c r="E19" s="227"/>
      <c r="H19" s="228"/>
      <c r="I19" s="228"/>
      <c r="J19" s="38"/>
      <c r="K19" s="38"/>
      <c r="L19" s="38"/>
    </row>
    <row r="20" spans="1:12" ht="18.75" customHeight="1">
      <c r="A20" s="231"/>
      <c r="B20" s="232"/>
      <c r="C20" s="234">
        <v>3.6</v>
      </c>
      <c r="D20" s="226">
        <v>129619</v>
      </c>
      <c r="E20" s="227"/>
      <c r="H20" s="228"/>
      <c r="I20" s="228"/>
      <c r="J20" s="38"/>
      <c r="K20" s="38"/>
      <c r="L20" s="38"/>
    </row>
    <row r="21" spans="1:12" ht="18.75" customHeight="1">
      <c r="A21" s="236" t="s">
        <v>148</v>
      </c>
      <c r="B21" s="237"/>
      <c r="C21" s="238">
        <v>3.2</v>
      </c>
      <c r="D21" s="239">
        <v>1187132.9136124258</v>
      </c>
      <c r="E21" s="240" t="s">
        <v>132</v>
      </c>
      <c r="H21" s="228"/>
      <c r="I21" s="228"/>
      <c r="J21" s="38"/>
      <c r="K21" s="38"/>
      <c r="L21" s="38"/>
    </row>
    <row r="22" spans="8:12" ht="18.75" customHeight="1">
      <c r="H22" s="228"/>
      <c r="I22" s="228"/>
      <c r="J22" s="45"/>
      <c r="K22" s="38"/>
      <c r="L22" s="38"/>
    </row>
    <row r="23" spans="1:8" ht="18" customHeight="1">
      <c r="A23" s="241"/>
      <c r="B23" s="242"/>
      <c r="C23" s="243"/>
      <c r="D23" s="244"/>
      <c r="E23" s="241"/>
      <c r="F23" s="242"/>
      <c r="G23" s="243"/>
      <c r="H23" s="244"/>
    </row>
    <row r="24" spans="1:10" ht="25.5" customHeight="1">
      <c r="A24" s="210" t="s">
        <v>149</v>
      </c>
      <c r="B24" s="210"/>
      <c r="C24" s="210"/>
      <c r="D24" s="210"/>
      <c r="E24" s="210"/>
      <c r="F24" s="212"/>
      <c r="G24" s="212"/>
      <c r="H24" s="245"/>
      <c r="I24" s="245"/>
      <c r="J24" s="245"/>
    </row>
    <row r="25" spans="1:9" ht="39" customHeight="1">
      <c r="A25" s="246" t="s">
        <v>126</v>
      </c>
      <c r="B25" s="214" t="s">
        <v>127</v>
      </c>
      <c r="C25" s="214" t="s">
        <v>11</v>
      </c>
      <c r="D25" s="214" t="s">
        <v>128</v>
      </c>
      <c r="E25" s="214" t="s">
        <v>129</v>
      </c>
      <c r="G25" s="247"/>
      <c r="H25" s="21"/>
      <c r="I25" s="21"/>
    </row>
    <row r="26" spans="1:10" ht="19.5" customHeight="1">
      <c r="A26" s="229" t="s">
        <v>150</v>
      </c>
      <c r="B26" s="230" t="s">
        <v>151</v>
      </c>
      <c r="C26" s="225">
        <v>2</v>
      </c>
      <c r="D26" s="226">
        <v>79674.42387199998</v>
      </c>
      <c r="E26" s="227" t="s">
        <v>132</v>
      </c>
      <c r="G26" s="248"/>
      <c r="H26" s="228"/>
      <c r="I26" s="243"/>
      <c r="J26" s="38"/>
    </row>
    <row r="27" spans="1:10" ht="19.5" customHeight="1">
      <c r="A27" s="229" t="s">
        <v>152</v>
      </c>
      <c r="B27" s="230" t="s">
        <v>153</v>
      </c>
      <c r="C27" s="225">
        <v>2.2</v>
      </c>
      <c r="D27" s="226" t="s">
        <v>147</v>
      </c>
      <c r="E27" s="227" t="s">
        <v>132</v>
      </c>
      <c r="G27" s="248"/>
      <c r="H27" s="228"/>
      <c r="I27" s="243"/>
      <c r="J27" s="38"/>
    </row>
    <row r="28" spans="1:10" ht="15.75" customHeight="1">
      <c r="A28" s="249" t="s">
        <v>154</v>
      </c>
      <c r="B28" s="250"/>
      <c r="C28" s="251">
        <v>1.6</v>
      </c>
      <c r="D28" s="252">
        <v>160310</v>
      </c>
      <c r="E28" s="234" t="s">
        <v>155</v>
      </c>
      <c r="G28" s="248"/>
      <c r="H28" s="228"/>
      <c r="I28" s="243"/>
      <c r="J28" s="38"/>
    </row>
    <row r="29" spans="1:10" ht="16.5" customHeight="1">
      <c r="A29" s="253" t="s">
        <v>154</v>
      </c>
      <c r="B29" s="254"/>
      <c r="C29" s="255">
        <v>1.6</v>
      </c>
      <c r="D29" s="256">
        <v>169058.01</v>
      </c>
      <c r="E29" s="240" t="s">
        <v>156</v>
      </c>
      <c r="G29" s="248"/>
      <c r="H29" s="228"/>
      <c r="I29" s="243"/>
      <c r="J29" s="38"/>
    </row>
    <row r="30" spans="8:12" ht="18.75" customHeight="1">
      <c r="H30" s="228"/>
      <c r="I30" s="228"/>
      <c r="J30" s="45"/>
      <c r="K30" s="38"/>
      <c r="L30" s="38"/>
    </row>
    <row r="31" spans="1:8" ht="18" customHeight="1">
      <c r="A31" s="241"/>
      <c r="B31" s="242"/>
      <c r="C31" s="243"/>
      <c r="D31" s="244"/>
      <c r="E31" s="241"/>
      <c r="F31" s="242"/>
      <c r="G31" s="243"/>
      <c r="H31" s="244"/>
    </row>
    <row r="32" spans="1:10" ht="25.5" customHeight="1">
      <c r="A32" s="210" t="s">
        <v>157</v>
      </c>
      <c r="B32" s="210"/>
      <c r="C32" s="210"/>
      <c r="D32" s="210"/>
      <c r="E32" s="210"/>
      <c r="F32" s="212"/>
      <c r="G32" s="212"/>
      <c r="H32" s="245"/>
      <c r="I32" s="245"/>
      <c r="J32" s="245"/>
    </row>
    <row r="33" spans="1:9" ht="39" customHeight="1">
      <c r="A33" s="246" t="s">
        <v>126</v>
      </c>
      <c r="B33" s="214" t="s">
        <v>127</v>
      </c>
      <c r="C33" s="214" t="s">
        <v>11</v>
      </c>
      <c r="D33" s="214" t="s">
        <v>128</v>
      </c>
      <c r="E33" s="214" t="s">
        <v>129</v>
      </c>
      <c r="G33" s="247"/>
      <c r="H33" s="21"/>
      <c r="I33" s="21"/>
    </row>
    <row r="34" spans="1:10" ht="19.5" customHeight="1">
      <c r="A34" s="257" t="s">
        <v>158</v>
      </c>
      <c r="B34" s="258" t="s">
        <v>159</v>
      </c>
      <c r="C34" s="259">
        <v>2.8</v>
      </c>
      <c r="D34" s="260">
        <v>77181.03088</v>
      </c>
      <c r="E34" s="261" t="s">
        <v>155</v>
      </c>
      <c r="G34" s="248"/>
      <c r="H34" s="228"/>
      <c r="I34" s="243"/>
      <c r="J34" s="38"/>
    </row>
    <row r="35" spans="1:10" ht="19.5" customHeight="1">
      <c r="A35" s="249" t="s">
        <v>160</v>
      </c>
      <c r="B35" s="262" t="s">
        <v>161</v>
      </c>
      <c r="C35" s="251">
        <v>2.2</v>
      </c>
      <c r="D35" s="252">
        <v>77475.885882</v>
      </c>
      <c r="E35" s="227" t="s">
        <v>155</v>
      </c>
      <c r="G35" s="248"/>
      <c r="H35" s="228"/>
      <c r="I35" s="243"/>
      <c r="J35" s="38"/>
    </row>
    <row r="36" spans="1:10" ht="15.75" customHeight="1">
      <c r="A36" s="249" t="s">
        <v>162</v>
      </c>
      <c r="B36" s="263" t="s">
        <v>163</v>
      </c>
      <c r="C36" s="251">
        <v>2.2</v>
      </c>
      <c r="D36" s="252">
        <v>80872.06485</v>
      </c>
      <c r="E36" s="227" t="s">
        <v>155</v>
      </c>
      <c r="G36" s="248"/>
      <c r="H36" s="228"/>
      <c r="I36" s="243"/>
      <c r="J36" s="38"/>
    </row>
    <row r="37" spans="1:10" ht="15.75" customHeight="1">
      <c r="A37" s="249" t="s">
        <v>164</v>
      </c>
      <c r="B37" s="264" t="s">
        <v>165</v>
      </c>
      <c r="C37" s="251">
        <v>2.8</v>
      </c>
      <c r="D37" s="252">
        <v>75538.725332</v>
      </c>
      <c r="E37" s="227" t="s">
        <v>155</v>
      </c>
      <c r="G37" s="248"/>
      <c r="H37" s="228"/>
      <c r="I37" s="243"/>
      <c r="J37" s="38"/>
    </row>
    <row r="38" spans="1:10" ht="15.75" customHeight="1">
      <c r="A38" s="249" t="s">
        <v>166</v>
      </c>
      <c r="B38" s="250" t="s">
        <v>167</v>
      </c>
      <c r="C38" s="251">
        <v>1</v>
      </c>
      <c r="D38" s="252">
        <v>177929.92040799998</v>
      </c>
      <c r="E38" s="227" t="s">
        <v>168</v>
      </c>
      <c r="G38" s="248"/>
      <c r="H38" s="228"/>
      <c r="I38" s="243"/>
      <c r="J38" s="38"/>
    </row>
    <row r="39" spans="1:10" ht="32.25" customHeight="1">
      <c r="A39" s="253" t="s">
        <v>169</v>
      </c>
      <c r="B39" s="254" t="s">
        <v>170</v>
      </c>
      <c r="C39" s="255">
        <v>1.2</v>
      </c>
      <c r="D39" s="256">
        <v>117000</v>
      </c>
      <c r="E39" s="265" t="s">
        <v>171</v>
      </c>
      <c r="G39" s="248"/>
      <c r="H39" s="266"/>
      <c r="I39" s="243"/>
      <c r="J39" s="38"/>
    </row>
    <row r="40" spans="1:8" ht="18" customHeight="1">
      <c r="A40" s="241"/>
      <c r="B40" s="242"/>
      <c r="C40" s="243"/>
      <c r="D40" s="244"/>
      <c r="E40" s="241"/>
      <c r="F40" s="242"/>
      <c r="G40" s="243"/>
      <c r="H40" s="244"/>
    </row>
    <row r="41" spans="1:10" ht="32.25" customHeight="1">
      <c r="A41" s="117" t="s">
        <v>56</v>
      </c>
      <c r="B41" s="117"/>
      <c r="C41" s="117"/>
      <c r="D41" s="117"/>
      <c r="E41" s="117"/>
      <c r="F41" s="117"/>
      <c r="G41" s="117"/>
      <c r="H41" s="117"/>
      <c r="I41" s="117"/>
      <c r="J41" s="38"/>
    </row>
    <row r="42" spans="1:10" ht="21.75" customHeight="1">
      <c r="A42" s="8" t="s">
        <v>57</v>
      </c>
      <c r="B42" s="8"/>
      <c r="C42" s="8"/>
      <c r="D42" s="8"/>
      <c r="E42" s="8"/>
      <c r="F42" s="8"/>
      <c r="G42" s="8"/>
      <c r="H42" s="8"/>
      <c r="I42" s="8"/>
      <c r="J42" s="38"/>
    </row>
    <row r="43" spans="1:10" ht="25.5" customHeight="1">
      <c r="A43" s="8" t="s">
        <v>58</v>
      </c>
      <c r="B43" s="8"/>
      <c r="C43" s="8"/>
      <c r="D43" s="8"/>
      <c r="E43" s="8"/>
      <c r="F43" s="8"/>
      <c r="G43" s="8"/>
      <c r="H43" s="8"/>
      <c r="I43" s="8"/>
      <c r="J43" s="38"/>
    </row>
    <row r="44" spans="1:10" ht="23.25" customHeight="1">
      <c r="A44" s="117" t="s">
        <v>59</v>
      </c>
      <c r="B44" s="117"/>
      <c r="C44" s="117"/>
      <c r="D44" s="117"/>
      <c r="E44" s="117"/>
      <c r="F44" s="117"/>
      <c r="G44" s="117"/>
      <c r="H44" s="117"/>
      <c r="I44" s="117"/>
      <c r="J44" s="38"/>
    </row>
    <row r="45" spans="1:10" ht="25.5" customHeight="1">
      <c r="A45" s="118" t="s">
        <v>60</v>
      </c>
      <c r="B45" s="118"/>
      <c r="C45" s="118"/>
      <c r="D45" s="118"/>
      <c r="E45" s="118"/>
      <c r="F45" s="118"/>
      <c r="G45" s="118"/>
      <c r="H45" s="118"/>
      <c r="I45" s="118"/>
      <c r="J45" s="38"/>
    </row>
    <row r="46" spans="1:9" ht="17.25" customHeight="1">
      <c r="A46" s="133"/>
      <c r="C46" s="267"/>
      <c r="E46" s="268"/>
      <c r="G46" s="207"/>
      <c r="H46" s="207"/>
      <c r="I46" s="207"/>
    </row>
    <row r="47" spans="1:9" ht="26.25" customHeight="1">
      <c r="A47" s="269"/>
      <c r="B47" s="269"/>
      <c r="C47" s="269"/>
      <c r="D47" s="269"/>
      <c r="E47" s="269"/>
      <c r="F47" s="270"/>
      <c r="G47" s="270"/>
      <c r="H47" s="270"/>
      <c r="I47" s="270"/>
    </row>
    <row r="52" spans="4:6" ht="17.25" customHeight="1">
      <c r="D52" s="207"/>
      <c r="E52" s="133"/>
      <c r="F52" s="133"/>
    </row>
    <row r="53" spans="4:6" ht="17.25" customHeight="1">
      <c r="D53" s="133"/>
      <c r="E53" s="133"/>
      <c r="F53" s="133"/>
    </row>
    <row r="54" spans="4:6" ht="17.25" customHeight="1">
      <c r="D54" s="133"/>
      <c r="E54" s="133"/>
      <c r="F54" s="133"/>
    </row>
  </sheetData>
  <mergeCells count="18">
    <mergeCell ref="B1:E1"/>
    <mergeCell ref="B2:E2"/>
    <mergeCell ref="B3:E3"/>
    <mergeCell ref="B4:E4"/>
    <mergeCell ref="B5:C5"/>
    <mergeCell ref="A8:E8"/>
    <mergeCell ref="A18:A20"/>
    <mergeCell ref="B18:B20"/>
    <mergeCell ref="E18:E20"/>
    <mergeCell ref="A24:E24"/>
    <mergeCell ref="H24:J24"/>
    <mergeCell ref="A32:E32"/>
    <mergeCell ref="H32:J32"/>
    <mergeCell ref="A41:E41"/>
    <mergeCell ref="A42:E42"/>
    <mergeCell ref="A43:E43"/>
    <mergeCell ref="A44:E44"/>
    <mergeCell ref="A45:E45"/>
  </mergeCells>
  <hyperlinks>
    <hyperlink ref="B5" r:id="rId1" display="www.specservis.ru"/>
  </hyperlinks>
  <printOptions/>
  <pageMargins left="0.2902777777777778" right="0.30972222222222223" top="0.35" bottom="0.4597222222222222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Толочко</dc:creator>
  <cp:keywords/>
  <dc:description/>
  <cp:lastModifiedBy/>
  <cp:lastPrinted>2011-01-12T11:18:27Z</cp:lastPrinted>
  <dcterms:created xsi:type="dcterms:W3CDTF">2009-05-20T14:24:45Z</dcterms:created>
  <dcterms:modified xsi:type="dcterms:W3CDTF">2011-01-12T13:22:51Z</dcterms:modified>
  <cp:category/>
  <cp:version/>
  <cp:contentType/>
  <cp:contentStatus/>
  <cp:revision>1</cp:revision>
</cp:coreProperties>
</file>